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385" windowHeight="8235" activeTab="0"/>
  </bookViews>
  <sheets>
    <sheet name="May 20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Paul Shires</author>
  </authors>
  <commentList>
    <comment ref="I8" authorId="0">
      <text>
        <r>
          <rPr>
            <b/>
            <sz val="9"/>
            <rFont val="Tahoma"/>
            <family val="0"/>
          </rPr>
          <t>Paul Shires:</t>
        </r>
        <r>
          <rPr>
            <sz val="9"/>
            <rFont val="Tahoma"/>
            <family val="0"/>
          </rPr>
          <t xml:space="preserve">
retired in 2nd set
</t>
        </r>
      </text>
    </comment>
    <comment ref="I7" authorId="0">
      <text>
        <r>
          <rPr>
            <b/>
            <sz val="9"/>
            <rFont val="Tahoma"/>
            <family val="0"/>
          </rPr>
          <t>Paul Shires:</t>
        </r>
        <r>
          <rPr>
            <sz val="9"/>
            <rFont val="Tahoma"/>
            <family val="0"/>
          </rPr>
          <t xml:space="preserve">
Gajd retired after the first set</t>
        </r>
      </text>
    </comment>
    <comment ref="F49" authorId="0">
      <text>
        <r>
          <rPr>
            <b/>
            <sz val="9"/>
            <rFont val="Tahoma"/>
            <family val="0"/>
          </rPr>
          <t>Paul Shires:</t>
        </r>
        <r>
          <rPr>
            <sz val="9"/>
            <rFont val="Tahoma"/>
            <family val="0"/>
          </rPr>
          <t xml:space="preserve">
Penneta retired in 1st set. Price amended</t>
        </r>
      </text>
    </comment>
  </commentList>
</comments>
</file>

<file path=xl/sharedStrings.xml><?xml version="1.0" encoding="utf-8"?>
<sst xmlns="http://schemas.openxmlformats.org/spreadsheetml/2006/main" count="444" uniqueCount="202">
  <si>
    <t>TradeShark Tips</t>
  </si>
  <si>
    <t>Date</t>
  </si>
  <si>
    <t>Match</t>
  </si>
  <si>
    <t>Tip</t>
  </si>
  <si>
    <t>Price</t>
  </si>
  <si>
    <t>Result (W/L)</t>
  </si>
  <si>
    <t>Matches</t>
  </si>
  <si>
    <t>Wins</t>
  </si>
  <si>
    <t>Losses</t>
  </si>
  <si>
    <t>Void</t>
  </si>
  <si>
    <t>ROI</t>
  </si>
  <si>
    <t>ATP/WTA</t>
  </si>
  <si>
    <t>A</t>
  </si>
  <si>
    <t>Y</t>
  </si>
  <si>
    <t>Target price hit?</t>
  </si>
  <si>
    <t>Target price hit</t>
  </si>
  <si>
    <t>Trade out</t>
  </si>
  <si>
    <t>No Trade out</t>
  </si>
  <si>
    <t xml:space="preserve">Units </t>
  </si>
  <si>
    <t xml:space="preserve">   For comparison only</t>
  </si>
  <si>
    <t xml:space="preserve">NO TRADE OUT </t>
  </si>
  <si>
    <t>Hedge Price *</t>
  </si>
  <si>
    <t>* 1.00 =no trade out</t>
  </si>
  <si>
    <t>W</t>
  </si>
  <si>
    <t>N</t>
  </si>
  <si>
    <t>L</t>
  </si>
  <si>
    <t>Kerber</t>
  </si>
  <si>
    <t>Baghdatis</t>
  </si>
  <si>
    <t>Kanepi</t>
  </si>
  <si>
    <t>Stepanek</t>
  </si>
  <si>
    <t>Morita</t>
  </si>
  <si>
    <t>Anderson</t>
  </si>
  <si>
    <t>Bellucci</t>
  </si>
  <si>
    <t>Azarenka</t>
  </si>
  <si>
    <t>Isner</t>
  </si>
  <si>
    <t>Dolgopolov</t>
  </si>
  <si>
    <t>Federer</t>
  </si>
  <si>
    <t>Djokovic v Nadal</t>
  </si>
  <si>
    <t>Berrer</t>
  </si>
  <si>
    <t>Youzhny</t>
  </si>
  <si>
    <t>Bartoli</t>
  </si>
  <si>
    <t>Querrey</t>
  </si>
  <si>
    <t>Scheepers</t>
  </si>
  <si>
    <t>Cetkovska</t>
  </si>
  <si>
    <t>Pennetta</t>
  </si>
  <si>
    <t>Harrison</t>
  </si>
  <si>
    <t>Stosur</t>
  </si>
  <si>
    <t>Babos</t>
  </si>
  <si>
    <t>Ferrero</t>
  </si>
  <si>
    <t>Safarova</t>
  </si>
  <si>
    <t>Simon</t>
  </si>
  <si>
    <t>Rosol</t>
  </si>
  <si>
    <t xml:space="preserve">Hit Rate-Target </t>
  </si>
  <si>
    <t xml:space="preserve">Service result         USE TRADE OUT    </t>
  </si>
  <si>
    <t>Total P or L (in units)</t>
  </si>
  <si>
    <t>Hercog</t>
  </si>
  <si>
    <t>Brianti</t>
  </si>
  <si>
    <t>Arvidsson</t>
  </si>
  <si>
    <t>King</t>
  </si>
  <si>
    <t>Pervak</t>
  </si>
  <si>
    <t>Davydenko</t>
  </si>
  <si>
    <t>Tsonga</t>
  </si>
  <si>
    <t>Ivanovic</t>
  </si>
  <si>
    <t>Nadal</t>
  </si>
  <si>
    <t>Vinci</t>
  </si>
  <si>
    <t>Halep</t>
  </si>
  <si>
    <t>Wozniack</t>
  </si>
  <si>
    <t>Lopez</t>
  </si>
  <si>
    <t>Kirilenko</t>
  </si>
  <si>
    <t>Cibulkova</t>
  </si>
  <si>
    <t>Stebe v Stakhovsky</t>
  </si>
  <si>
    <t>Stebe</t>
  </si>
  <si>
    <t>Harrison v Souza</t>
  </si>
  <si>
    <t>Gajdosova v Petrova</t>
  </si>
  <si>
    <t>Petrova</t>
  </si>
  <si>
    <t>Hercog v Suarez Navarro</t>
  </si>
  <si>
    <t>Giraldo v Youzhny</t>
  </si>
  <si>
    <t>Vinci v Petrova</t>
  </si>
  <si>
    <t>Hanescu v Rosol</t>
  </si>
  <si>
    <t>Garcia Lopez v Paire</t>
  </si>
  <si>
    <t xml:space="preserve">Garcia Lopez </t>
  </si>
  <si>
    <t>Vinci v Kanepi</t>
  </si>
  <si>
    <t>Erakovic v Vesnina</t>
  </si>
  <si>
    <t>Vesnina</t>
  </si>
  <si>
    <t>Kohlschreiber v Lopez</t>
  </si>
  <si>
    <t>Haas v Cilic</t>
  </si>
  <si>
    <t>Cilic</t>
  </si>
  <si>
    <t>Petrova v King</t>
  </si>
  <si>
    <t>Wickmayer</t>
  </si>
  <si>
    <t>Wickmayer v Gajdosova</t>
  </si>
  <si>
    <t>Kirilenko v Zheng</t>
  </si>
  <si>
    <t>Baghdatis v Garcia Lopez</t>
  </si>
  <si>
    <t>Safarova v Kanepi</t>
  </si>
  <si>
    <t>Stakhovsky v Harrison</t>
  </si>
  <si>
    <t>Stakhovsky</t>
  </si>
  <si>
    <t>Bellucci v Gasquet</t>
  </si>
  <si>
    <t>Dolgopolov v Andujar</t>
  </si>
  <si>
    <t>Stepanek v Tomic</t>
  </si>
  <si>
    <t xml:space="preserve">Tomic </t>
  </si>
  <si>
    <t>Kerber v LI</t>
  </si>
  <si>
    <t>Wickmayer v Vinci</t>
  </si>
  <si>
    <t>Kirilenko v Makarova</t>
  </si>
  <si>
    <t>Dolgopolov v Tsonga</t>
  </si>
  <si>
    <t>Makarova v Hradecka</t>
  </si>
  <si>
    <t>Makarova</t>
  </si>
  <si>
    <t>Lepchenko v Medina Garrigues</t>
  </si>
  <si>
    <t>Lepchenko</t>
  </si>
  <si>
    <t>Azarenka v LI</t>
  </si>
  <si>
    <t>S Williams v Sharapova</t>
  </si>
  <si>
    <t>Williams</t>
  </si>
  <si>
    <t>Azarenka v S Williams</t>
  </si>
  <si>
    <t>Davydenko v Lorenzi</t>
  </si>
  <si>
    <t>Gajdosova v Scheepers</t>
  </si>
  <si>
    <t>Ivanovic v Kuznetsova</t>
  </si>
  <si>
    <t>Makarova v Schiavone</t>
  </si>
  <si>
    <t>Pavlyuchenkova v Pervak</t>
  </si>
  <si>
    <t>Petrova v Hlavackova</t>
  </si>
  <si>
    <t>Pennetta v Kirilenko</t>
  </si>
  <si>
    <t>Querrey v Nieminen</t>
  </si>
  <si>
    <t>Isner v Seppi</t>
  </si>
  <si>
    <t>Bartoli v Goerges</t>
  </si>
  <si>
    <t>Goerges v Kerber</t>
  </si>
  <si>
    <t>Cetkovska v Pennetta</t>
  </si>
  <si>
    <t>Stosur v V Williams</t>
  </si>
  <si>
    <t>Kerber v Kvitova</t>
  </si>
  <si>
    <t>Cibulkova v Li / Pennetta v S Williams / Ferrer v Gasquet</t>
  </si>
  <si>
    <t>Treble: Li, Williams, Ferrer</t>
  </si>
  <si>
    <t>M</t>
  </si>
  <si>
    <t>Djokovic v Federer</t>
  </si>
  <si>
    <t>L Mayer v Harrison</t>
  </si>
  <si>
    <t>Baltacha v Foretz Gacon</t>
  </si>
  <si>
    <t>Baltacha</t>
  </si>
  <si>
    <t>Falla v Istomin</t>
  </si>
  <si>
    <t>Falla</t>
  </si>
  <si>
    <t>Paszek v Brianti</t>
  </si>
  <si>
    <t>Baker v Stakhovsky</t>
  </si>
  <si>
    <t>STakhovsky</t>
  </si>
  <si>
    <t>Scheepers v Pavlyuchenkova</t>
  </si>
  <si>
    <t>Pavlyuchenkova</t>
  </si>
  <si>
    <t>Haase v Ferrero</t>
  </si>
  <si>
    <t>Parmentier v Foretz Gacon</t>
  </si>
  <si>
    <t>Parmentier</t>
  </si>
  <si>
    <t>Babos v Stephens</t>
  </si>
  <si>
    <t>Parmentier v Panova</t>
  </si>
  <si>
    <t>Halep v Cibulkova</t>
  </si>
  <si>
    <t>Score</t>
  </si>
  <si>
    <t>6-0, 3-6, 3-6</t>
  </si>
  <si>
    <t>6-3, 6-3</t>
  </si>
  <si>
    <t>3-6, 6-2, 6-3</t>
  </si>
  <si>
    <t>2-6, 6-3, 3-6</t>
  </si>
  <si>
    <t>4-6, 7-6, 7-6</t>
  </si>
  <si>
    <t>5-7, 2-6</t>
  </si>
  <si>
    <t>7-6, 4-6, 5-7</t>
  </si>
  <si>
    <t>Almagro v Simon</t>
  </si>
  <si>
    <t>Parmentier v Cornet</t>
  </si>
  <si>
    <t>Cornet</t>
  </si>
  <si>
    <t>Stepanek v Troicki</t>
  </si>
  <si>
    <t>6-2, 4-6, 3-6</t>
  </si>
  <si>
    <t>Stebe v Souza</t>
  </si>
  <si>
    <t>Souza</t>
  </si>
  <si>
    <t>El Tabakh v Wozniack</t>
  </si>
  <si>
    <t>Johansson v Rodionova</t>
  </si>
  <si>
    <t>Johansson</t>
  </si>
  <si>
    <t>7-5, 6-2</t>
  </si>
  <si>
    <t>3-6, 0-2(retired)</t>
  </si>
  <si>
    <t>5-7, 7-6, 6-4</t>
  </si>
  <si>
    <t>6-7, 6-1, 1-6</t>
  </si>
  <si>
    <t>4-6, 6-0, 4-6</t>
  </si>
  <si>
    <t>4-6, 0-6</t>
  </si>
  <si>
    <t>4-6, 7-5, 3-6</t>
  </si>
  <si>
    <t>7-5, 6-3</t>
  </si>
  <si>
    <t>1-6, 3-6</t>
  </si>
  <si>
    <t>4-6, 6-1, 6-3</t>
  </si>
  <si>
    <t>Kavcic v Hewitt</t>
  </si>
  <si>
    <t>Hewitt</t>
  </si>
  <si>
    <t>Kukushkin v Gulbis</t>
  </si>
  <si>
    <t>Kukushkin</t>
  </si>
  <si>
    <t>Seppi v Davydenko</t>
  </si>
  <si>
    <t>Halep v Cetkovska</t>
  </si>
  <si>
    <t>6-4, 7-6, 5-7, 2-6, 6-4</t>
  </si>
  <si>
    <t>6-7, 3-6, 7-6, 3-6</t>
  </si>
  <si>
    <t>3-6, 6-7, 5-7</t>
  </si>
  <si>
    <t>Hercog v Morita</t>
  </si>
  <si>
    <t>Erakovic v Dominguez Lino</t>
  </si>
  <si>
    <t>Domingues Lino</t>
  </si>
  <si>
    <t>Parmentier v U Radwanska</t>
  </si>
  <si>
    <t>3-6, 6-4, 6-3</t>
  </si>
  <si>
    <t>7-5, 7-5</t>
  </si>
  <si>
    <t>4-6, 3-6</t>
  </si>
  <si>
    <t>Wozniack v Zheng</t>
  </si>
  <si>
    <t>Anderson v Zeballos</t>
  </si>
  <si>
    <t>Berrer v Devilder</t>
  </si>
  <si>
    <t>6-2, 6-4</t>
  </si>
  <si>
    <t>Haase v Youzhny</t>
  </si>
  <si>
    <t>Razzano v Rus</t>
  </si>
  <si>
    <t>Rus</t>
  </si>
  <si>
    <t>Arvidsson v Shvedova</t>
  </si>
  <si>
    <t>6-3, 3-6, 6-3, 6-0</t>
  </si>
  <si>
    <t>6-7, 4-6, 2-6</t>
  </si>
  <si>
    <t>6-3, 7-6, 6-4</t>
  </si>
  <si>
    <t>6-3, 7-6</t>
  </si>
  <si>
    <t>1-6, 0-6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</si>
</sst>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mmm\-yyyy"/>
    <numFmt numFmtId="166" formatCode="0.0%"/>
    <numFmt numFmtId="167" formatCode="#,##0.0"/>
    <numFmt numFmtId="168" formatCode="&quot;£&quot;#,##0.0"/>
  </numFmts>
  <fonts count="1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6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/>
    </xf>
    <xf numFmtId="0" fontId="2" fillId="4" borderId="1" xfId="0" applyFont="1" applyFill="1" applyBorder="1" applyAlignment="1">
      <alignment wrapText="1"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3" borderId="1" xfId="0" applyFont="1" applyFill="1" applyBorder="1" applyAlignment="1">
      <alignment/>
    </xf>
    <xf numFmtId="166" fontId="3" fillId="3" borderId="1" xfId="0" applyNumberFormat="1" applyFont="1" applyFill="1" applyBorder="1" applyAlignment="1">
      <alignment/>
    </xf>
    <xf numFmtId="166" fontId="3" fillId="2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2" fillId="4" borderId="1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0" xfId="0" applyFont="1" applyFill="1" applyAlignment="1">
      <alignment/>
    </xf>
    <xf numFmtId="0" fontId="2" fillId="6" borderId="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3" fontId="0" fillId="2" borderId="1" xfId="0" applyNumberFormat="1" applyFill="1" applyBorder="1" applyAlignment="1">
      <alignment/>
    </xf>
    <xf numFmtId="167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2" fontId="0" fillId="4" borderId="0" xfId="0" applyNumberFormat="1" applyFill="1" applyAlignment="1">
      <alignment/>
    </xf>
    <xf numFmtId="0" fontId="0" fillId="2" borderId="1" xfId="0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97"/>
  <sheetViews>
    <sheetView tabSelected="1" workbookViewId="0" topLeftCell="A1">
      <selection activeCell="A4" sqref="A4:IV4"/>
    </sheetView>
  </sheetViews>
  <sheetFormatPr defaultColWidth="9.140625" defaultRowHeight="12.75"/>
  <cols>
    <col min="3" max="3" width="26.421875" style="0" customWidth="1"/>
    <col min="4" max="4" width="14.8515625" style="0" customWidth="1"/>
    <col min="5" max="5" width="7.28125" style="0" customWidth="1"/>
    <col min="6" max="6" width="8.28125" style="4" customWidth="1"/>
    <col min="7" max="7" width="7.140625" style="4" customWidth="1"/>
    <col min="8" max="8" width="19.57421875" style="4" customWidth="1"/>
    <col min="9" max="10" width="6.8515625" style="0" customWidth="1"/>
    <col min="11" max="11" width="12.00390625" style="0" customWidth="1"/>
    <col min="12" max="12" width="13.28125" style="0" customWidth="1"/>
    <col min="13" max="13" width="7.00390625" style="0" customWidth="1"/>
    <col min="14" max="14" width="11.28125" style="0" customWidth="1"/>
    <col min="15" max="15" width="11.8515625" style="0" customWidth="1"/>
    <col min="17" max="17" width="10.28125" style="0" customWidth="1"/>
    <col min="18" max="18" width="11.140625" style="0" customWidth="1"/>
  </cols>
  <sheetData>
    <row r="1" ht="12.75"/>
    <row r="2" spans="2:12" ht="18">
      <c r="B2" s="1" t="s">
        <v>0</v>
      </c>
      <c r="C2" s="1"/>
      <c r="D2" s="29"/>
      <c r="G2" s="34" t="s">
        <v>22</v>
      </c>
      <c r="H2" s="34"/>
      <c r="I2" s="34"/>
      <c r="J2" s="34"/>
      <c r="K2" s="29"/>
      <c r="L2" s="29"/>
    </row>
    <row r="3" spans="7:12" ht="12.75">
      <c r="G3" s="34"/>
      <c r="H3" s="34"/>
      <c r="K3" s="27" t="s">
        <v>19</v>
      </c>
      <c r="L3" s="27"/>
    </row>
    <row r="4" spans="1:18" ht="63.75">
      <c r="A4" s="10" t="s">
        <v>11</v>
      </c>
      <c r="B4" s="10" t="s">
        <v>1</v>
      </c>
      <c r="C4" s="10" t="s">
        <v>2</v>
      </c>
      <c r="D4" s="10" t="s">
        <v>3</v>
      </c>
      <c r="E4" s="10" t="s">
        <v>18</v>
      </c>
      <c r="F4" s="11" t="s">
        <v>4</v>
      </c>
      <c r="G4" s="22" t="s">
        <v>21</v>
      </c>
      <c r="H4" s="22" t="s">
        <v>145</v>
      </c>
      <c r="I4" s="12" t="s">
        <v>5</v>
      </c>
      <c r="J4" s="25" t="s">
        <v>14</v>
      </c>
      <c r="K4" s="28" t="s">
        <v>53</v>
      </c>
      <c r="L4" s="26" t="s">
        <v>20</v>
      </c>
      <c r="M4" s="3"/>
      <c r="N4" s="13"/>
      <c r="O4" s="24" t="s">
        <v>52</v>
      </c>
      <c r="P4" s="19">
        <f>O12/O6</f>
        <v>0.4935064935064935</v>
      </c>
      <c r="Q4" s="24"/>
      <c r="R4" s="19"/>
    </row>
    <row r="5" spans="1:14" ht="12.75">
      <c r="A5" s="6" t="s">
        <v>12</v>
      </c>
      <c r="B5" s="6">
        <v>41030</v>
      </c>
      <c r="C5" s="7" t="s">
        <v>70</v>
      </c>
      <c r="D5" s="7" t="s">
        <v>71</v>
      </c>
      <c r="E5" s="7">
        <v>1</v>
      </c>
      <c r="F5" s="8">
        <v>1.98</v>
      </c>
      <c r="G5" s="8">
        <v>1</v>
      </c>
      <c r="H5" s="8"/>
      <c r="I5" s="9" t="s">
        <v>25</v>
      </c>
      <c r="J5" s="9" t="s">
        <v>24</v>
      </c>
      <c r="K5" s="33">
        <f aca="true" t="shared" si="0" ref="K5:K14">IF(J5="N",-(E5),(E5*0.01*(F5*100-G5*100))/G5)</f>
        <v>-1</v>
      </c>
      <c r="L5" s="33">
        <f aca="true" t="shared" si="1" ref="L5:L14">IF(I5="L",-(E5),(E5*(F5-1)))</f>
        <v>-1</v>
      </c>
      <c r="N5" s="13"/>
    </row>
    <row r="6" spans="1:15" ht="12.75">
      <c r="A6" s="6" t="s">
        <v>12</v>
      </c>
      <c r="B6" s="6">
        <v>41030</v>
      </c>
      <c r="C6" s="7" t="s">
        <v>72</v>
      </c>
      <c r="D6" s="7" t="s">
        <v>45</v>
      </c>
      <c r="E6" s="7">
        <v>1.5</v>
      </c>
      <c r="F6" s="8">
        <v>1.64</v>
      </c>
      <c r="G6" s="8">
        <v>1</v>
      </c>
      <c r="H6" s="8"/>
      <c r="I6" s="9" t="s">
        <v>25</v>
      </c>
      <c r="J6" s="9" t="s">
        <v>24</v>
      </c>
      <c r="K6" s="33">
        <f t="shared" si="0"/>
        <v>-1.5</v>
      </c>
      <c r="L6" s="33">
        <f t="shared" si="1"/>
        <v>-1.5</v>
      </c>
      <c r="N6" s="14" t="s">
        <v>6</v>
      </c>
      <c r="O6" s="30">
        <f>COUNT(K5:K94)</f>
        <v>77</v>
      </c>
    </row>
    <row r="7" spans="1:15" ht="12.75">
      <c r="A7" s="6" t="s">
        <v>23</v>
      </c>
      <c r="B7" s="6">
        <v>41031</v>
      </c>
      <c r="C7" s="7" t="s">
        <v>73</v>
      </c>
      <c r="D7" s="7" t="s">
        <v>74</v>
      </c>
      <c r="E7" s="7">
        <v>1.5</v>
      </c>
      <c r="F7" s="8">
        <v>1.74</v>
      </c>
      <c r="G7" s="8">
        <v>1</v>
      </c>
      <c r="H7" s="8"/>
      <c r="I7" s="9" t="s">
        <v>23</v>
      </c>
      <c r="J7" s="9" t="s">
        <v>13</v>
      </c>
      <c r="K7" s="33">
        <f t="shared" si="0"/>
        <v>1.1099999999999999</v>
      </c>
      <c r="L7" s="33">
        <f t="shared" si="1"/>
        <v>1.1099999999999999</v>
      </c>
      <c r="N7" s="14" t="s">
        <v>7</v>
      </c>
      <c r="O7" s="15">
        <f>COUNTIF(I5:I94,"W")</f>
        <v>38</v>
      </c>
    </row>
    <row r="8" spans="1:15" ht="12.75">
      <c r="A8" s="6" t="s">
        <v>23</v>
      </c>
      <c r="B8" s="6">
        <v>41031</v>
      </c>
      <c r="C8" s="7" t="s">
        <v>75</v>
      </c>
      <c r="D8" s="7" t="s">
        <v>55</v>
      </c>
      <c r="E8" s="7">
        <v>1.5</v>
      </c>
      <c r="F8" s="8">
        <v>1.9</v>
      </c>
      <c r="G8" s="8">
        <v>1</v>
      </c>
      <c r="H8" s="8"/>
      <c r="I8" s="9" t="s">
        <v>25</v>
      </c>
      <c r="J8" s="9" t="s">
        <v>24</v>
      </c>
      <c r="K8" s="33">
        <f t="shared" si="0"/>
        <v>-1.5</v>
      </c>
      <c r="L8" s="33">
        <f t="shared" si="1"/>
        <v>-1.5</v>
      </c>
      <c r="N8" s="14" t="s">
        <v>8</v>
      </c>
      <c r="O8" s="15">
        <f>COUNTIF(I5:I94,"L")</f>
        <v>39</v>
      </c>
    </row>
    <row r="9" spans="1:15" ht="12.75">
      <c r="A9" s="6" t="s">
        <v>12</v>
      </c>
      <c r="B9" s="6">
        <v>41031</v>
      </c>
      <c r="C9" s="7" t="s">
        <v>76</v>
      </c>
      <c r="D9" s="7" t="s">
        <v>39</v>
      </c>
      <c r="E9" s="7">
        <v>1</v>
      </c>
      <c r="F9" s="8">
        <v>2.02</v>
      </c>
      <c r="G9" s="8">
        <v>1</v>
      </c>
      <c r="H9" s="8"/>
      <c r="I9" s="9" t="s">
        <v>23</v>
      </c>
      <c r="J9" s="9" t="s">
        <v>13</v>
      </c>
      <c r="K9" s="33">
        <f t="shared" si="0"/>
        <v>1.02</v>
      </c>
      <c r="L9" s="33">
        <f t="shared" si="1"/>
        <v>1.02</v>
      </c>
      <c r="N9" s="14" t="s">
        <v>9</v>
      </c>
      <c r="O9" s="15">
        <v>0</v>
      </c>
    </row>
    <row r="10" spans="1:14" ht="12.75">
      <c r="A10" s="6" t="s">
        <v>23</v>
      </c>
      <c r="B10" s="6">
        <v>41032</v>
      </c>
      <c r="C10" s="7" t="s">
        <v>77</v>
      </c>
      <c r="D10" s="7" t="s">
        <v>64</v>
      </c>
      <c r="E10" s="7">
        <v>1</v>
      </c>
      <c r="F10" s="8">
        <v>1.94</v>
      </c>
      <c r="G10" s="8">
        <v>1</v>
      </c>
      <c r="H10" s="8"/>
      <c r="I10" s="9" t="s">
        <v>23</v>
      </c>
      <c r="J10" s="9" t="s">
        <v>13</v>
      </c>
      <c r="K10" s="33">
        <f t="shared" si="0"/>
        <v>0.9400000000000001</v>
      </c>
      <c r="L10" s="33">
        <f t="shared" si="1"/>
        <v>0.94</v>
      </c>
      <c r="N10" s="3"/>
    </row>
    <row r="11" spans="1:15" ht="12.75">
      <c r="A11" s="6" t="s">
        <v>12</v>
      </c>
      <c r="B11" s="6">
        <v>41032</v>
      </c>
      <c r="C11" s="7" t="s">
        <v>78</v>
      </c>
      <c r="D11" s="7" t="s">
        <v>51</v>
      </c>
      <c r="E11" s="7">
        <v>1</v>
      </c>
      <c r="F11" s="8">
        <v>2.04</v>
      </c>
      <c r="G11" s="8">
        <v>1</v>
      </c>
      <c r="H11" s="8"/>
      <c r="I11" s="9" t="s">
        <v>23</v>
      </c>
      <c r="J11" s="9" t="s">
        <v>13</v>
      </c>
      <c r="K11" s="33">
        <f t="shared" si="0"/>
        <v>1.04</v>
      </c>
      <c r="L11" s="33">
        <f t="shared" si="1"/>
        <v>1.04</v>
      </c>
      <c r="N11" s="14" t="s">
        <v>15</v>
      </c>
      <c r="O11" s="14"/>
    </row>
    <row r="12" spans="1:15" ht="12.75">
      <c r="A12" s="6" t="s">
        <v>12</v>
      </c>
      <c r="B12" s="6">
        <v>41032</v>
      </c>
      <c r="C12" s="7" t="s">
        <v>79</v>
      </c>
      <c r="D12" s="7" t="s">
        <v>80</v>
      </c>
      <c r="E12" s="7">
        <v>1.5</v>
      </c>
      <c r="F12" s="8">
        <v>1.84</v>
      </c>
      <c r="G12" s="8">
        <v>1</v>
      </c>
      <c r="H12" s="8"/>
      <c r="I12" s="9" t="s">
        <v>25</v>
      </c>
      <c r="J12" s="9" t="s">
        <v>24</v>
      </c>
      <c r="K12" s="33">
        <f t="shared" si="0"/>
        <v>-1.5</v>
      </c>
      <c r="L12" s="33">
        <f t="shared" si="1"/>
        <v>-1.5</v>
      </c>
      <c r="N12" s="14" t="s">
        <v>7</v>
      </c>
      <c r="O12" s="15">
        <f>COUNTIF(J5:J94,"Y")</f>
        <v>38</v>
      </c>
    </row>
    <row r="13" spans="1:15" ht="12.75">
      <c r="A13" s="6" t="s">
        <v>23</v>
      </c>
      <c r="B13" s="6">
        <v>41033</v>
      </c>
      <c r="C13" s="7" t="s">
        <v>81</v>
      </c>
      <c r="D13" s="7" t="s">
        <v>28</v>
      </c>
      <c r="E13" s="7">
        <v>1.5</v>
      </c>
      <c r="F13" s="8">
        <v>1.79</v>
      </c>
      <c r="G13" s="8">
        <v>1</v>
      </c>
      <c r="H13" s="8"/>
      <c r="I13" s="9" t="s">
        <v>23</v>
      </c>
      <c r="J13" s="9" t="s">
        <v>13</v>
      </c>
      <c r="K13" s="33">
        <f t="shared" si="0"/>
        <v>1.185</v>
      </c>
      <c r="L13" s="33">
        <f t="shared" si="1"/>
        <v>1.185</v>
      </c>
      <c r="N13" s="14" t="s">
        <v>8</v>
      </c>
      <c r="O13" s="15">
        <f>COUNTIF(J5:J94,"N")</f>
        <v>39</v>
      </c>
    </row>
    <row r="14" spans="1:17" ht="12.75">
      <c r="A14" s="6" t="s">
        <v>23</v>
      </c>
      <c r="B14" s="6">
        <v>41033</v>
      </c>
      <c r="C14" s="7" t="s">
        <v>82</v>
      </c>
      <c r="D14" s="7" t="s">
        <v>83</v>
      </c>
      <c r="E14" s="7">
        <v>1.5</v>
      </c>
      <c r="F14" s="8">
        <v>1.65</v>
      </c>
      <c r="G14" s="8">
        <v>1</v>
      </c>
      <c r="H14" s="8"/>
      <c r="I14" s="9" t="s">
        <v>23</v>
      </c>
      <c r="J14" s="9" t="s">
        <v>13</v>
      </c>
      <c r="K14" s="33">
        <f t="shared" si="0"/>
        <v>0.975</v>
      </c>
      <c r="L14" s="33">
        <f t="shared" si="1"/>
        <v>0.9749999999999999</v>
      </c>
      <c r="N14" s="21"/>
      <c r="Q14" s="4"/>
    </row>
    <row r="15" spans="1:17" ht="15.75">
      <c r="A15" s="6" t="s">
        <v>12</v>
      </c>
      <c r="B15" s="6">
        <v>41034</v>
      </c>
      <c r="C15" s="7" t="s">
        <v>84</v>
      </c>
      <c r="D15" s="7" t="s">
        <v>67</v>
      </c>
      <c r="E15" s="7">
        <v>1.5</v>
      </c>
      <c r="F15" s="8">
        <v>1.72</v>
      </c>
      <c r="G15" s="8">
        <v>1</v>
      </c>
      <c r="H15" s="8"/>
      <c r="I15" s="9" t="s">
        <v>25</v>
      </c>
      <c r="J15" s="9" t="s">
        <v>24</v>
      </c>
      <c r="K15" s="33">
        <f aca="true" t="shared" si="2" ref="K15:K22">IF(J15="N",-(E15),(E15*0.01*(F15*100-G15*100))/G15)</f>
        <v>-1.5</v>
      </c>
      <c r="L15" s="33">
        <f aca="true" t="shared" si="3" ref="L15:L22">IF(I15="L",-(E15),(E15*(F15-1)))</f>
        <v>-1.5</v>
      </c>
      <c r="N15" s="18" t="s">
        <v>10</v>
      </c>
      <c r="O15" s="20">
        <f>SUM(K5:K94)/SUM(E5:E94)</f>
        <v>-0.08947916666666668</v>
      </c>
      <c r="P15" t="s">
        <v>16</v>
      </c>
      <c r="Q15" s="4"/>
    </row>
    <row r="16" spans="1:17" ht="15.75">
      <c r="A16" s="6" t="s">
        <v>12</v>
      </c>
      <c r="B16" s="6">
        <v>41034</v>
      </c>
      <c r="C16" s="7" t="s">
        <v>85</v>
      </c>
      <c r="D16" s="7" t="s">
        <v>86</v>
      </c>
      <c r="E16" s="7">
        <v>1</v>
      </c>
      <c r="F16" s="8">
        <v>1.77</v>
      </c>
      <c r="G16" s="8">
        <v>1</v>
      </c>
      <c r="H16" s="8"/>
      <c r="I16" s="9" t="s">
        <v>23</v>
      </c>
      <c r="J16" s="9" t="s">
        <v>13</v>
      </c>
      <c r="K16" s="33">
        <f t="shared" si="2"/>
        <v>0.77</v>
      </c>
      <c r="L16" s="33">
        <f t="shared" si="3"/>
        <v>0.77</v>
      </c>
      <c r="N16" s="18" t="s">
        <v>10</v>
      </c>
      <c r="O16" s="20">
        <f>SUM(L5:L94)/SUM(E5:E94)</f>
        <v>-0.08947916666666668</v>
      </c>
      <c r="P16" t="s">
        <v>17</v>
      </c>
      <c r="Q16" s="4"/>
    </row>
    <row r="17" spans="1:17" ht="12.75">
      <c r="A17" s="6" t="s">
        <v>23</v>
      </c>
      <c r="B17" s="6">
        <v>41035</v>
      </c>
      <c r="C17" s="7" t="s">
        <v>87</v>
      </c>
      <c r="D17" s="7" t="s">
        <v>58</v>
      </c>
      <c r="E17" s="7">
        <v>1</v>
      </c>
      <c r="F17" s="8">
        <v>2.36</v>
      </c>
      <c r="G17" s="8">
        <v>1</v>
      </c>
      <c r="H17" s="8"/>
      <c r="I17" s="9" t="s">
        <v>25</v>
      </c>
      <c r="J17" s="9" t="s">
        <v>24</v>
      </c>
      <c r="K17" s="33">
        <f t="shared" si="2"/>
        <v>-1</v>
      </c>
      <c r="L17" s="33">
        <f t="shared" si="3"/>
        <v>-1</v>
      </c>
      <c r="N17" s="21"/>
      <c r="Q17" s="4"/>
    </row>
    <row r="18" spans="1:17" ht="12.75">
      <c r="A18" s="6" t="s">
        <v>23</v>
      </c>
      <c r="B18" s="6">
        <v>41035</v>
      </c>
      <c r="C18" s="7" t="s">
        <v>89</v>
      </c>
      <c r="D18" s="7" t="s">
        <v>88</v>
      </c>
      <c r="E18" s="7">
        <v>1.5</v>
      </c>
      <c r="F18" s="8">
        <v>1.65</v>
      </c>
      <c r="G18" s="8">
        <v>1</v>
      </c>
      <c r="H18" s="8"/>
      <c r="I18" s="9" t="s">
        <v>23</v>
      </c>
      <c r="J18" s="9" t="s">
        <v>13</v>
      </c>
      <c r="K18" s="33">
        <f t="shared" si="2"/>
        <v>0.975</v>
      </c>
      <c r="L18" s="33">
        <f t="shared" si="3"/>
        <v>0.9749999999999999</v>
      </c>
      <c r="N18" s="21"/>
      <c r="Q18" s="4"/>
    </row>
    <row r="19" spans="1:17" ht="12.75">
      <c r="A19" s="6" t="s">
        <v>23</v>
      </c>
      <c r="B19" s="6">
        <v>41035</v>
      </c>
      <c r="C19" s="7" t="s">
        <v>90</v>
      </c>
      <c r="D19" s="7" t="s">
        <v>68</v>
      </c>
      <c r="E19" s="7">
        <v>1.5</v>
      </c>
      <c r="F19" s="8">
        <v>1.84</v>
      </c>
      <c r="G19" s="8">
        <v>1</v>
      </c>
      <c r="H19" s="8"/>
      <c r="I19" s="9" t="s">
        <v>23</v>
      </c>
      <c r="J19" s="9" t="s">
        <v>13</v>
      </c>
      <c r="K19" s="33">
        <f t="shared" si="2"/>
        <v>1.26</v>
      </c>
      <c r="L19" s="33">
        <f t="shared" si="3"/>
        <v>1.2600000000000002</v>
      </c>
      <c r="N19" s="21"/>
      <c r="Q19" s="4"/>
    </row>
    <row r="20" spans="1:12" ht="12.75">
      <c r="A20" s="6" t="s">
        <v>12</v>
      </c>
      <c r="B20" s="6">
        <v>41036</v>
      </c>
      <c r="C20" s="7" t="s">
        <v>91</v>
      </c>
      <c r="D20" s="7" t="s">
        <v>27</v>
      </c>
      <c r="E20" s="7">
        <v>1</v>
      </c>
      <c r="F20" s="8">
        <v>2.06</v>
      </c>
      <c r="G20" s="8">
        <v>1</v>
      </c>
      <c r="H20" s="8"/>
      <c r="I20" s="9" t="s">
        <v>25</v>
      </c>
      <c r="J20" s="9" t="s">
        <v>24</v>
      </c>
      <c r="K20" s="33">
        <f t="shared" si="2"/>
        <v>-1</v>
      </c>
      <c r="L20" s="33">
        <f t="shared" si="3"/>
        <v>-1</v>
      </c>
    </row>
    <row r="21" spans="1:12" ht="12.75">
      <c r="A21" s="6" t="s">
        <v>23</v>
      </c>
      <c r="B21" s="6">
        <v>41036</v>
      </c>
      <c r="C21" s="7" t="s">
        <v>92</v>
      </c>
      <c r="D21" s="7" t="s">
        <v>49</v>
      </c>
      <c r="E21" s="7">
        <v>1</v>
      </c>
      <c r="F21" s="8">
        <v>1.75</v>
      </c>
      <c r="G21" s="8">
        <v>1</v>
      </c>
      <c r="H21" s="8"/>
      <c r="I21" s="9" t="s">
        <v>23</v>
      </c>
      <c r="J21" s="9" t="s">
        <v>13</v>
      </c>
      <c r="K21" s="33">
        <f t="shared" si="2"/>
        <v>0.75</v>
      </c>
      <c r="L21" s="33">
        <f t="shared" si="3"/>
        <v>0.75</v>
      </c>
    </row>
    <row r="22" spans="1:12" ht="12.75">
      <c r="A22" s="6" t="s">
        <v>12</v>
      </c>
      <c r="B22" s="6">
        <v>41036</v>
      </c>
      <c r="C22" s="7" t="s">
        <v>93</v>
      </c>
      <c r="D22" s="7" t="s">
        <v>94</v>
      </c>
      <c r="E22" s="7">
        <v>1.5</v>
      </c>
      <c r="F22" s="8">
        <v>1.69</v>
      </c>
      <c r="G22" s="8">
        <v>1</v>
      </c>
      <c r="H22" s="8"/>
      <c r="I22" s="9" t="s">
        <v>25</v>
      </c>
      <c r="J22" s="9" t="s">
        <v>24</v>
      </c>
      <c r="K22" s="33">
        <f t="shared" si="2"/>
        <v>-1.5</v>
      </c>
      <c r="L22" s="33">
        <f t="shared" si="3"/>
        <v>-1.5</v>
      </c>
    </row>
    <row r="23" spans="1:12" ht="12.75">
      <c r="A23" s="6" t="s">
        <v>12</v>
      </c>
      <c r="B23" s="6">
        <v>41037</v>
      </c>
      <c r="C23" s="7" t="s">
        <v>95</v>
      </c>
      <c r="D23" s="7" t="s">
        <v>32</v>
      </c>
      <c r="E23" s="7">
        <v>1</v>
      </c>
      <c r="F23" s="8">
        <v>2.32</v>
      </c>
      <c r="G23" s="8">
        <v>1</v>
      </c>
      <c r="H23" s="8"/>
      <c r="I23" s="9" t="s">
        <v>25</v>
      </c>
      <c r="J23" s="9" t="s">
        <v>24</v>
      </c>
      <c r="K23" s="33">
        <f aca="true" t="shared" si="4" ref="K23:K39">IF(J23="N",-(E23),(E23*0.01*(F23*100-G23*100))/G23)</f>
        <v>-1</v>
      </c>
      <c r="L23" s="33">
        <f aca="true" t="shared" si="5" ref="L23:L39">IF(I23="L",-(E23),(E23*(F23-1)))</f>
        <v>-1</v>
      </c>
    </row>
    <row r="24" spans="1:12" ht="12.75">
      <c r="A24" s="6" t="s">
        <v>12</v>
      </c>
      <c r="B24" s="6">
        <v>41037</v>
      </c>
      <c r="C24" s="7" t="s">
        <v>96</v>
      </c>
      <c r="D24" s="7" t="s">
        <v>35</v>
      </c>
      <c r="E24" s="7">
        <v>1.5</v>
      </c>
      <c r="F24" s="8">
        <v>1.61</v>
      </c>
      <c r="G24" s="8">
        <v>1</v>
      </c>
      <c r="H24" s="8"/>
      <c r="I24" s="9" t="s">
        <v>23</v>
      </c>
      <c r="J24" s="9" t="s">
        <v>13</v>
      </c>
      <c r="K24" s="33">
        <f t="shared" si="4"/>
        <v>0.9149999999999999</v>
      </c>
      <c r="L24" s="33">
        <f t="shared" si="5"/>
        <v>0.9150000000000001</v>
      </c>
    </row>
    <row r="25" spans="1:12" ht="12.75">
      <c r="A25" s="6" t="s">
        <v>12</v>
      </c>
      <c r="B25" s="6">
        <v>41037</v>
      </c>
      <c r="C25" s="7" t="s">
        <v>97</v>
      </c>
      <c r="D25" s="7" t="s">
        <v>98</v>
      </c>
      <c r="E25" s="7">
        <v>1.5</v>
      </c>
      <c r="F25" s="8">
        <v>2.02</v>
      </c>
      <c r="G25" s="8">
        <v>1</v>
      </c>
      <c r="H25" s="8"/>
      <c r="I25" s="9" t="s">
        <v>25</v>
      </c>
      <c r="J25" s="9" t="s">
        <v>24</v>
      </c>
      <c r="K25" s="33">
        <f t="shared" si="4"/>
        <v>-1.5</v>
      </c>
      <c r="L25" s="33">
        <f t="shared" si="5"/>
        <v>-1.5</v>
      </c>
    </row>
    <row r="26" spans="1:12" ht="12.75">
      <c r="A26" s="6" t="s">
        <v>23</v>
      </c>
      <c r="B26" s="6">
        <v>41038</v>
      </c>
      <c r="C26" s="7" t="s">
        <v>99</v>
      </c>
      <c r="D26" s="7" t="s">
        <v>26</v>
      </c>
      <c r="E26" s="7">
        <v>1</v>
      </c>
      <c r="F26" s="8">
        <v>2.02</v>
      </c>
      <c r="G26" s="8">
        <v>1</v>
      </c>
      <c r="H26" s="8"/>
      <c r="I26" s="9" t="s">
        <v>25</v>
      </c>
      <c r="J26" s="9" t="s">
        <v>24</v>
      </c>
      <c r="K26" s="33">
        <f t="shared" si="4"/>
        <v>-1</v>
      </c>
      <c r="L26" s="33">
        <f t="shared" si="5"/>
        <v>-1</v>
      </c>
    </row>
    <row r="27" spans="1:12" ht="12.75">
      <c r="A27" s="6" t="s">
        <v>23</v>
      </c>
      <c r="B27" s="6">
        <v>41038</v>
      </c>
      <c r="C27" s="7" t="s">
        <v>100</v>
      </c>
      <c r="D27" s="7" t="s">
        <v>64</v>
      </c>
      <c r="E27" s="7">
        <v>1</v>
      </c>
      <c r="F27" s="8">
        <v>1.85</v>
      </c>
      <c r="G27" s="8">
        <v>1</v>
      </c>
      <c r="H27" s="8"/>
      <c r="I27" s="9" t="s">
        <v>23</v>
      </c>
      <c r="J27" s="9" t="s">
        <v>13</v>
      </c>
      <c r="K27" s="33">
        <f t="shared" si="4"/>
        <v>0.85</v>
      </c>
      <c r="L27" s="33">
        <f t="shared" si="5"/>
        <v>0.8500000000000001</v>
      </c>
    </row>
    <row r="28" spans="1:12" ht="12.75">
      <c r="A28" s="6" t="s">
        <v>23</v>
      </c>
      <c r="B28" s="6">
        <v>41038</v>
      </c>
      <c r="C28" s="7" t="s">
        <v>101</v>
      </c>
      <c r="D28" s="7" t="s">
        <v>68</v>
      </c>
      <c r="E28" s="7">
        <v>1</v>
      </c>
      <c r="F28" s="8">
        <v>1.75</v>
      </c>
      <c r="G28" s="8">
        <v>1</v>
      </c>
      <c r="H28" s="8"/>
      <c r="I28" s="9" t="s">
        <v>25</v>
      </c>
      <c r="J28" s="9" t="s">
        <v>24</v>
      </c>
      <c r="K28" s="33">
        <f t="shared" si="4"/>
        <v>-1</v>
      </c>
      <c r="L28" s="33">
        <f t="shared" si="5"/>
        <v>-1</v>
      </c>
    </row>
    <row r="29" spans="1:12" ht="12.75">
      <c r="A29" s="6" t="s">
        <v>12</v>
      </c>
      <c r="B29" s="6">
        <v>41039</v>
      </c>
      <c r="C29" s="7" t="s">
        <v>102</v>
      </c>
      <c r="D29" s="7" t="s">
        <v>61</v>
      </c>
      <c r="E29" s="7">
        <v>1.5</v>
      </c>
      <c r="F29" s="8">
        <v>1.57</v>
      </c>
      <c r="G29" s="8">
        <v>1</v>
      </c>
      <c r="H29" s="8"/>
      <c r="I29" s="9" t="s">
        <v>25</v>
      </c>
      <c r="J29" s="9" t="s">
        <v>24</v>
      </c>
      <c r="K29" s="33">
        <f t="shared" si="4"/>
        <v>-1.5</v>
      </c>
      <c r="L29" s="33">
        <f t="shared" si="5"/>
        <v>-1.5</v>
      </c>
    </row>
    <row r="30" spans="1:12" ht="12.75">
      <c r="A30" s="6" t="s">
        <v>23</v>
      </c>
      <c r="B30" s="6">
        <v>41039</v>
      </c>
      <c r="C30" s="7" t="s">
        <v>103</v>
      </c>
      <c r="D30" s="7" t="s">
        <v>104</v>
      </c>
      <c r="E30" s="7">
        <v>1.5</v>
      </c>
      <c r="F30" s="8">
        <v>1.55</v>
      </c>
      <c r="G30" s="8">
        <v>1</v>
      </c>
      <c r="H30" s="8"/>
      <c r="I30" s="9" t="s">
        <v>25</v>
      </c>
      <c r="J30" s="9" t="s">
        <v>24</v>
      </c>
      <c r="K30" s="33">
        <f t="shared" si="4"/>
        <v>-1.5</v>
      </c>
      <c r="L30" s="33">
        <f t="shared" si="5"/>
        <v>-1.5</v>
      </c>
    </row>
    <row r="31" spans="1:12" ht="12.75">
      <c r="A31" s="6" t="s">
        <v>23</v>
      </c>
      <c r="B31" s="6">
        <v>41039</v>
      </c>
      <c r="C31" s="7" t="s">
        <v>105</v>
      </c>
      <c r="D31" s="7" t="s">
        <v>106</v>
      </c>
      <c r="E31" s="7">
        <v>1</v>
      </c>
      <c r="F31" s="8">
        <v>2.56</v>
      </c>
      <c r="G31" s="8">
        <v>1</v>
      </c>
      <c r="H31" s="8"/>
      <c r="I31" s="9" t="s">
        <v>23</v>
      </c>
      <c r="J31" s="9" t="s">
        <v>13</v>
      </c>
      <c r="K31" s="33">
        <f t="shared" si="4"/>
        <v>1.56</v>
      </c>
      <c r="L31" s="33">
        <f t="shared" si="5"/>
        <v>1.56</v>
      </c>
    </row>
    <row r="32" spans="1:12" ht="12.75">
      <c r="A32" s="6" t="s">
        <v>23</v>
      </c>
      <c r="B32" s="6">
        <v>41040</v>
      </c>
      <c r="C32" s="7" t="s">
        <v>107</v>
      </c>
      <c r="D32" s="7" t="s">
        <v>33</v>
      </c>
      <c r="E32" s="7">
        <v>2</v>
      </c>
      <c r="F32" s="8">
        <v>1.55</v>
      </c>
      <c r="G32" s="8">
        <v>1</v>
      </c>
      <c r="H32" s="8"/>
      <c r="I32" s="9" t="s">
        <v>23</v>
      </c>
      <c r="J32" s="9" t="s">
        <v>13</v>
      </c>
      <c r="K32" s="33">
        <f t="shared" si="4"/>
        <v>1.1</v>
      </c>
      <c r="L32" s="33">
        <f t="shared" si="5"/>
        <v>1.1</v>
      </c>
    </row>
    <row r="33" spans="1:12" ht="12.75">
      <c r="A33" s="6" t="s">
        <v>23</v>
      </c>
      <c r="B33" s="6">
        <v>41040</v>
      </c>
      <c r="C33" s="7" t="s">
        <v>108</v>
      </c>
      <c r="D33" s="7" t="s">
        <v>109</v>
      </c>
      <c r="E33" s="7">
        <v>1.5</v>
      </c>
      <c r="F33" s="8">
        <v>1.61</v>
      </c>
      <c r="G33" s="8">
        <v>1</v>
      </c>
      <c r="H33" s="8"/>
      <c r="I33" s="9" t="s">
        <v>23</v>
      </c>
      <c r="J33" s="9" t="s">
        <v>13</v>
      </c>
      <c r="K33" s="33">
        <f t="shared" si="4"/>
        <v>0.9149999999999999</v>
      </c>
      <c r="L33" s="33">
        <f t="shared" si="5"/>
        <v>0.9150000000000001</v>
      </c>
    </row>
    <row r="34" spans="1:12" ht="12.75">
      <c r="A34" s="6" t="s">
        <v>23</v>
      </c>
      <c r="B34" s="6">
        <v>41042</v>
      </c>
      <c r="C34" s="7" t="s">
        <v>110</v>
      </c>
      <c r="D34" s="7" t="s">
        <v>33</v>
      </c>
      <c r="E34" s="7">
        <v>1</v>
      </c>
      <c r="F34" s="8">
        <v>2.8</v>
      </c>
      <c r="G34" s="8">
        <v>1</v>
      </c>
      <c r="H34" s="8"/>
      <c r="I34" s="9" t="s">
        <v>25</v>
      </c>
      <c r="J34" s="9" t="s">
        <v>24</v>
      </c>
      <c r="K34" s="33">
        <f t="shared" si="4"/>
        <v>-1</v>
      </c>
      <c r="L34" s="33">
        <f t="shared" si="5"/>
        <v>-1</v>
      </c>
    </row>
    <row r="35" spans="1:12" ht="12.75">
      <c r="A35" s="6" t="s">
        <v>12</v>
      </c>
      <c r="B35" s="6">
        <v>41042</v>
      </c>
      <c r="C35" s="7" t="s">
        <v>111</v>
      </c>
      <c r="D35" s="7" t="s">
        <v>60</v>
      </c>
      <c r="E35" s="7">
        <v>1.5</v>
      </c>
      <c r="F35" s="8">
        <v>1.64</v>
      </c>
      <c r="G35" s="8">
        <v>1</v>
      </c>
      <c r="H35" s="8"/>
      <c r="I35" s="9" t="s">
        <v>25</v>
      </c>
      <c r="J35" s="9" t="s">
        <v>24</v>
      </c>
      <c r="K35" s="33">
        <f t="shared" si="4"/>
        <v>-1.5</v>
      </c>
      <c r="L35" s="33">
        <f t="shared" si="5"/>
        <v>-1.5</v>
      </c>
    </row>
    <row r="36" spans="1:12" ht="12.75">
      <c r="A36" s="6" t="s">
        <v>23</v>
      </c>
      <c r="B36" s="6">
        <v>41043</v>
      </c>
      <c r="C36" s="7" t="s">
        <v>112</v>
      </c>
      <c r="D36" s="7" t="s">
        <v>42</v>
      </c>
      <c r="E36" s="7">
        <v>1.5</v>
      </c>
      <c r="F36" s="8">
        <v>1.8</v>
      </c>
      <c r="G36" s="8">
        <v>1</v>
      </c>
      <c r="H36" s="8"/>
      <c r="I36" s="9" t="s">
        <v>23</v>
      </c>
      <c r="J36" s="9" t="s">
        <v>13</v>
      </c>
      <c r="K36" s="33">
        <f t="shared" si="4"/>
        <v>1.2</v>
      </c>
      <c r="L36" s="33">
        <f t="shared" si="5"/>
        <v>1.2000000000000002</v>
      </c>
    </row>
    <row r="37" spans="1:12" ht="12.75">
      <c r="A37" s="6" t="s">
        <v>23</v>
      </c>
      <c r="B37" s="6">
        <v>41043</v>
      </c>
      <c r="C37" s="7" t="s">
        <v>115</v>
      </c>
      <c r="D37" s="7" t="s">
        <v>59</v>
      </c>
      <c r="E37" s="7">
        <v>1</v>
      </c>
      <c r="F37" s="8">
        <v>1.82</v>
      </c>
      <c r="G37" s="8">
        <v>1</v>
      </c>
      <c r="H37" s="8"/>
      <c r="I37" s="9" t="s">
        <v>25</v>
      </c>
      <c r="J37" s="9" t="s">
        <v>24</v>
      </c>
      <c r="K37" s="33">
        <f t="shared" si="4"/>
        <v>-1</v>
      </c>
      <c r="L37" s="33">
        <f t="shared" si="5"/>
        <v>-1</v>
      </c>
    </row>
    <row r="38" spans="1:12" ht="12.75">
      <c r="A38" s="6" t="s">
        <v>23</v>
      </c>
      <c r="B38" s="6">
        <v>41043</v>
      </c>
      <c r="C38" s="7" t="s">
        <v>113</v>
      </c>
      <c r="D38" s="7" t="s">
        <v>62</v>
      </c>
      <c r="E38" s="7">
        <v>1.5</v>
      </c>
      <c r="F38" s="8">
        <v>1.64</v>
      </c>
      <c r="G38" s="8">
        <v>1</v>
      </c>
      <c r="H38" s="8"/>
      <c r="I38" s="9" t="s">
        <v>23</v>
      </c>
      <c r="J38" s="9" t="s">
        <v>13</v>
      </c>
      <c r="K38" s="33">
        <f t="shared" si="4"/>
        <v>0.96</v>
      </c>
      <c r="L38" s="33">
        <f t="shared" si="5"/>
        <v>0.9599999999999999</v>
      </c>
    </row>
    <row r="39" spans="1:12" ht="12.75">
      <c r="A39" s="6" t="s">
        <v>23</v>
      </c>
      <c r="B39" s="6">
        <v>41043</v>
      </c>
      <c r="C39" s="7" t="s">
        <v>114</v>
      </c>
      <c r="D39" s="7" t="s">
        <v>104</v>
      </c>
      <c r="E39" s="7">
        <v>1</v>
      </c>
      <c r="F39" s="8">
        <v>2.14</v>
      </c>
      <c r="G39" s="8">
        <v>1</v>
      </c>
      <c r="H39" s="8"/>
      <c r="I39" s="9" t="s">
        <v>23</v>
      </c>
      <c r="J39" s="9" t="s">
        <v>13</v>
      </c>
      <c r="K39" s="33">
        <f t="shared" si="4"/>
        <v>1.1400000000000001</v>
      </c>
      <c r="L39" s="33">
        <f t="shared" si="5"/>
        <v>1.1400000000000001</v>
      </c>
    </row>
    <row r="40" spans="1:12" ht="12.75">
      <c r="A40" s="6" t="s">
        <v>23</v>
      </c>
      <c r="B40" s="6">
        <v>41044</v>
      </c>
      <c r="C40" s="7" t="s">
        <v>116</v>
      </c>
      <c r="D40" s="7" t="s">
        <v>74</v>
      </c>
      <c r="E40" s="7">
        <v>1.5</v>
      </c>
      <c r="F40" s="8">
        <v>1.65</v>
      </c>
      <c r="G40" s="8">
        <v>1</v>
      </c>
      <c r="H40" s="8"/>
      <c r="I40" s="9" t="s">
        <v>23</v>
      </c>
      <c r="J40" s="9" t="s">
        <v>13</v>
      </c>
      <c r="K40" s="33">
        <f aca="true" t="shared" si="6" ref="K40:K47">IF(J40="N",-(E40),(E40*0.01*(F40*100-G40*100))/G40)</f>
        <v>0.975</v>
      </c>
      <c r="L40" s="33">
        <f aca="true" t="shared" si="7" ref="L40:L47">IF(I40="L",-(E40),(E40*(F40-1)))</f>
        <v>0.9749999999999999</v>
      </c>
    </row>
    <row r="41" spans="1:12" ht="12.75">
      <c r="A41" s="6" t="s">
        <v>23</v>
      </c>
      <c r="B41" s="6">
        <v>41044</v>
      </c>
      <c r="C41" s="7" t="s">
        <v>117</v>
      </c>
      <c r="D41" s="7" t="s">
        <v>44</v>
      </c>
      <c r="E41" s="7">
        <v>1</v>
      </c>
      <c r="F41" s="8">
        <v>1.9</v>
      </c>
      <c r="G41" s="8">
        <v>1</v>
      </c>
      <c r="H41" s="8"/>
      <c r="I41" s="9" t="s">
        <v>23</v>
      </c>
      <c r="J41" s="9" t="s">
        <v>13</v>
      </c>
      <c r="K41" s="33">
        <f t="shared" si="6"/>
        <v>0.9</v>
      </c>
      <c r="L41" s="33">
        <f t="shared" si="7"/>
        <v>0.8999999999999999</v>
      </c>
    </row>
    <row r="42" spans="1:12" ht="12.75">
      <c r="A42" s="6" t="s">
        <v>12</v>
      </c>
      <c r="B42" s="6">
        <v>41044</v>
      </c>
      <c r="C42" s="7" t="s">
        <v>118</v>
      </c>
      <c r="D42" s="7" t="s">
        <v>41</v>
      </c>
      <c r="E42" s="7">
        <v>1</v>
      </c>
      <c r="F42" s="8">
        <v>2</v>
      </c>
      <c r="G42" s="8">
        <v>1</v>
      </c>
      <c r="H42" s="8"/>
      <c r="I42" s="9" t="s">
        <v>23</v>
      </c>
      <c r="J42" s="9" t="s">
        <v>13</v>
      </c>
      <c r="K42" s="33">
        <f t="shared" si="6"/>
        <v>1</v>
      </c>
      <c r="L42" s="33">
        <f t="shared" si="7"/>
        <v>1</v>
      </c>
    </row>
    <row r="43" spans="1:12" ht="12.75">
      <c r="A43" s="6" t="s">
        <v>12</v>
      </c>
      <c r="B43" s="6">
        <v>41045</v>
      </c>
      <c r="C43" s="7" t="s">
        <v>119</v>
      </c>
      <c r="D43" s="7" t="s">
        <v>34</v>
      </c>
      <c r="E43" s="7">
        <v>2</v>
      </c>
      <c r="F43" s="8">
        <v>1.67</v>
      </c>
      <c r="G43" s="8">
        <v>1</v>
      </c>
      <c r="H43" s="8"/>
      <c r="I43" s="9" t="s">
        <v>25</v>
      </c>
      <c r="J43" s="9" t="s">
        <v>24</v>
      </c>
      <c r="K43" s="33">
        <f t="shared" si="6"/>
        <v>-2</v>
      </c>
      <c r="L43" s="33">
        <f t="shared" si="7"/>
        <v>-2</v>
      </c>
    </row>
    <row r="44" spans="1:12" ht="12.75">
      <c r="A44" s="6" t="s">
        <v>23</v>
      </c>
      <c r="B44" s="6">
        <v>41045</v>
      </c>
      <c r="C44" s="7" t="s">
        <v>120</v>
      </c>
      <c r="D44" s="7" t="s">
        <v>40</v>
      </c>
      <c r="E44" s="7">
        <v>1</v>
      </c>
      <c r="F44" s="8">
        <v>1.81</v>
      </c>
      <c r="G44" s="8">
        <v>1</v>
      </c>
      <c r="H44" s="8"/>
      <c r="I44" s="9" t="s">
        <v>25</v>
      </c>
      <c r="J44" s="9" t="s">
        <v>24</v>
      </c>
      <c r="K44" s="33">
        <f t="shared" si="6"/>
        <v>-1</v>
      </c>
      <c r="L44" s="33">
        <f t="shared" si="7"/>
        <v>-1</v>
      </c>
    </row>
    <row r="45" spans="1:12" ht="12.75">
      <c r="A45" s="6" t="s">
        <v>23</v>
      </c>
      <c r="B45" s="6">
        <v>41046</v>
      </c>
      <c r="C45" s="7" t="s">
        <v>121</v>
      </c>
      <c r="D45" s="7" t="s">
        <v>26</v>
      </c>
      <c r="E45" s="7">
        <v>1.5</v>
      </c>
      <c r="F45" s="8">
        <v>1.63</v>
      </c>
      <c r="G45" s="8">
        <v>1</v>
      </c>
      <c r="H45" s="8"/>
      <c r="I45" s="9" t="s">
        <v>23</v>
      </c>
      <c r="J45" s="9" t="s">
        <v>13</v>
      </c>
      <c r="K45" s="33">
        <f t="shared" si="6"/>
        <v>0.945</v>
      </c>
      <c r="L45" s="33">
        <f t="shared" si="7"/>
        <v>0.9449999999999998</v>
      </c>
    </row>
    <row r="46" spans="1:12" ht="12.75">
      <c r="A46" s="6" t="s">
        <v>23</v>
      </c>
      <c r="B46" s="6">
        <v>41046</v>
      </c>
      <c r="C46" s="7" t="s">
        <v>122</v>
      </c>
      <c r="D46" s="7" t="s">
        <v>43</v>
      </c>
      <c r="E46" s="7">
        <v>1</v>
      </c>
      <c r="F46" s="8">
        <v>2.32</v>
      </c>
      <c r="G46" s="8">
        <v>1</v>
      </c>
      <c r="H46" s="8"/>
      <c r="I46" s="9" t="s">
        <v>25</v>
      </c>
      <c r="J46" s="9" t="s">
        <v>24</v>
      </c>
      <c r="K46" s="33">
        <f t="shared" si="6"/>
        <v>-1</v>
      </c>
      <c r="L46" s="33">
        <f t="shared" si="7"/>
        <v>-1</v>
      </c>
    </row>
    <row r="47" spans="1:12" ht="12.75">
      <c r="A47" s="6" t="s">
        <v>23</v>
      </c>
      <c r="B47" s="6">
        <v>41046</v>
      </c>
      <c r="C47" s="7" t="s">
        <v>123</v>
      </c>
      <c r="D47" s="7" t="s">
        <v>46</v>
      </c>
      <c r="E47" s="7">
        <v>1.5</v>
      </c>
      <c r="F47" s="8">
        <v>1.66</v>
      </c>
      <c r="G47" s="8">
        <v>1</v>
      </c>
      <c r="H47" s="8"/>
      <c r="I47" s="9" t="s">
        <v>25</v>
      </c>
      <c r="J47" s="9" t="s">
        <v>24</v>
      </c>
      <c r="K47" s="33">
        <f t="shared" si="6"/>
        <v>-1.5</v>
      </c>
      <c r="L47" s="33">
        <f t="shared" si="7"/>
        <v>-1.5</v>
      </c>
    </row>
    <row r="48" spans="1:12" ht="12.75">
      <c r="A48" s="6" t="s">
        <v>23</v>
      </c>
      <c r="B48" s="6">
        <v>41047</v>
      </c>
      <c r="C48" s="7" t="s">
        <v>124</v>
      </c>
      <c r="D48" s="7" t="s">
        <v>26</v>
      </c>
      <c r="E48" s="7">
        <v>1.5</v>
      </c>
      <c r="F48" s="8">
        <v>2.3</v>
      </c>
      <c r="G48" s="8">
        <v>1</v>
      </c>
      <c r="H48" s="8"/>
      <c r="I48" s="9" t="s">
        <v>23</v>
      </c>
      <c r="J48" s="9" t="s">
        <v>13</v>
      </c>
      <c r="K48" s="33">
        <f aca="true" t="shared" si="8" ref="K48:K60">IF(J48="N",-(E48),(E48*0.01*(F48*100-G48*100))/G48)</f>
        <v>1.9499999999999995</v>
      </c>
      <c r="L48" s="33">
        <f aca="true" t="shared" si="9" ref="L48:L60">IF(I48="L",-(E48),(E48*(F48-1)))</f>
        <v>1.9499999999999997</v>
      </c>
    </row>
    <row r="49" spans="1:12" ht="38.25">
      <c r="A49" s="6" t="s">
        <v>127</v>
      </c>
      <c r="B49" s="6">
        <v>41047</v>
      </c>
      <c r="C49" s="35" t="s">
        <v>125</v>
      </c>
      <c r="D49" s="35" t="s">
        <v>126</v>
      </c>
      <c r="E49" s="7">
        <v>1.5</v>
      </c>
      <c r="F49" s="8">
        <v>1.56</v>
      </c>
      <c r="G49" s="8">
        <v>1</v>
      </c>
      <c r="H49" s="8"/>
      <c r="I49" s="9" t="s">
        <v>23</v>
      </c>
      <c r="J49" s="9" t="s">
        <v>13</v>
      </c>
      <c r="K49" s="33">
        <f t="shared" si="8"/>
        <v>0.84</v>
      </c>
      <c r="L49" s="33">
        <f t="shared" si="9"/>
        <v>0.8400000000000001</v>
      </c>
    </row>
    <row r="50" spans="1:12" ht="12.75">
      <c r="A50" s="6" t="s">
        <v>12</v>
      </c>
      <c r="B50" s="6">
        <v>41048</v>
      </c>
      <c r="C50" s="7" t="s">
        <v>128</v>
      </c>
      <c r="D50" s="7" t="s">
        <v>36</v>
      </c>
      <c r="E50" s="7">
        <v>1.5</v>
      </c>
      <c r="F50" s="8">
        <v>2.16</v>
      </c>
      <c r="G50" s="8">
        <v>1</v>
      </c>
      <c r="H50" s="8"/>
      <c r="I50" s="9" t="s">
        <v>25</v>
      </c>
      <c r="J50" s="9" t="s">
        <v>24</v>
      </c>
      <c r="K50" s="33">
        <f t="shared" si="8"/>
        <v>-1.5</v>
      </c>
      <c r="L50" s="33">
        <f t="shared" si="9"/>
        <v>-1.5</v>
      </c>
    </row>
    <row r="51" spans="1:12" ht="12.75">
      <c r="A51" s="6" t="s">
        <v>12</v>
      </c>
      <c r="B51" s="6">
        <v>41049</v>
      </c>
      <c r="C51" s="7" t="s">
        <v>37</v>
      </c>
      <c r="D51" s="7" t="s">
        <v>63</v>
      </c>
      <c r="E51" s="7">
        <v>1.5</v>
      </c>
      <c r="F51" s="8">
        <v>1.71</v>
      </c>
      <c r="G51" s="8">
        <v>1</v>
      </c>
      <c r="H51" s="8" t="s">
        <v>170</v>
      </c>
      <c r="I51" s="9" t="s">
        <v>23</v>
      </c>
      <c r="J51" s="9" t="s">
        <v>13</v>
      </c>
      <c r="K51" s="33">
        <f t="shared" si="8"/>
        <v>1.065</v>
      </c>
      <c r="L51" s="33">
        <f t="shared" si="9"/>
        <v>1.065</v>
      </c>
    </row>
    <row r="52" spans="1:12" ht="12.75">
      <c r="A52" s="6" t="s">
        <v>12</v>
      </c>
      <c r="B52" s="6">
        <v>41049</v>
      </c>
      <c r="C52" s="7" t="s">
        <v>129</v>
      </c>
      <c r="D52" s="7" t="s">
        <v>45</v>
      </c>
      <c r="E52" s="7">
        <v>1</v>
      </c>
      <c r="F52" s="8">
        <v>1.86</v>
      </c>
      <c r="G52" s="8">
        <v>1</v>
      </c>
      <c r="H52" s="8" t="s">
        <v>169</v>
      </c>
      <c r="I52" s="9" t="s">
        <v>25</v>
      </c>
      <c r="J52" s="9" t="s">
        <v>24</v>
      </c>
      <c r="K52" s="33">
        <f t="shared" si="8"/>
        <v>-1</v>
      </c>
      <c r="L52" s="33">
        <f t="shared" si="9"/>
        <v>-1</v>
      </c>
    </row>
    <row r="53" spans="1:12" ht="12.75">
      <c r="A53" s="6" t="s">
        <v>23</v>
      </c>
      <c r="B53" s="6">
        <v>41050</v>
      </c>
      <c r="C53" s="7" t="s">
        <v>130</v>
      </c>
      <c r="D53" s="7" t="s">
        <v>131</v>
      </c>
      <c r="E53" s="7">
        <v>1.5</v>
      </c>
      <c r="F53" s="8">
        <v>1.99</v>
      </c>
      <c r="G53" s="8">
        <v>1</v>
      </c>
      <c r="H53" s="8" t="s">
        <v>168</v>
      </c>
      <c r="I53" s="9" t="s">
        <v>25</v>
      </c>
      <c r="J53" s="9" t="s">
        <v>24</v>
      </c>
      <c r="K53" s="33">
        <f t="shared" si="8"/>
        <v>-1.5</v>
      </c>
      <c r="L53" s="33">
        <f t="shared" si="9"/>
        <v>-1.5</v>
      </c>
    </row>
    <row r="54" spans="1:12" ht="12.75">
      <c r="A54" s="6" t="s">
        <v>12</v>
      </c>
      <c r="B54" s="6">
        <v>41050</v>
      </c>
      <c r="C54" s="7" t="s">
        <v>132</v>
      </c>
      <c r="D54" s="7" t="s">
        <v>133</v>
      </c>
      <c r="E54" s="7">
        <v>1</v>
      </c>
      <c r="F54" s="8">
        <v>1.79</v>
      </c>
      <c r="G54" s="8">
        <v>1</v>
      </c>
      <c r="H54" s="8" t="s">
        <v>166</v>
      </c>
      <c r="I54" s="9" t="s">
        <v>25</v>
      </c>
      <c r="J54" s="9" t="s">
        <v>24</v>
      </c>
      <c r="K54" s="33">
        <f t="shared" si="8"/>
        <v>-1</v>
      </c>
      <c r="L54" s="33">
        <f t="shared" si="9"/>
        <v>-1</v>
      </c>
    </row>
    <row r="55" spans="1:12" ht="12.75">
      <c r="A55" s="6" t="s">
        <v>23</v>
      </c>
      <c r="B55" s="6">
        <v>41050</v>
      </c>
      <c r="C55" s="7" t="s">
        <v>134</v>
      </c>
      <c r="D55" s="7" t="s">
        <v>56</v>
      </c>
      <c r="E55" s="7">
        <v>1</v>
      </c>
      <c r="F55" s="8">
        <v>1.83</v>
      </c>
      <c r="G55" s="8">
        <v>1</v>
      </c>
      <c r="H55" s="8" t="s">
        <v>167</v>
      </c>
      <c r="I55" s="9" t="s">
        <v>25</v>
      </c>
      <c r="J55" s="9" t="s">
        <v>24</v>
      </c>
      <c r="K55" s="33">
        <f t="shared" si="8"/>
        <v>-1</v>
      </c>
      <c r="L55" s="33">
        <f t="shared" si="9"/>
        <v>-1</v>
      </c>
    </row>
    <row r="56" spans="1:12" ht="12.75">
      <c r="A56" s="6" t="s">
        <v>12</v>
      </c>
      <c r="B56" s="6">
        <v>41051</v>
      </c>
      <c r="C56" s="7" t="s">
        <v>135</v>
      </c>
      <c r="D56" s="7" t="s">
        <v>136</v>
      </c>
      <c r="E56" s="7">
        <v>1</v>
      </c>
      <c r="F56" s="8">
        <v>2.16</v>
      </c>
      <c r="G56" s="8">
        <v>1</v>
      </c>
      <c r="H56" s="8" t="s">
        <v>152</v>
      </c>
      <c r="I56" s="9" t="s">
        <v>25</v>
      </c>
      <c r="J56" s="9" t="s">
        <v>24</v>
      </c>
      <c r="K56" s="33">
        <f t="shared" si="8"/>
        <v>-1</v>
      </c>
      <c r="L56" s="33">
        <f t="shared" si="9"/>
        <v>-1</v>
      </c>
    </row>
    <row r="57" spans="1:12" ht="12.75">
      <c r="A57" s="6" t="s">
        <v>23</v>
      </c>
      <c r="B57" s="6">
        <v>41051</v>
      </c>
      <c r="C57" s="7" t="s">
        <v>137</v>
      </c>
      <c r="D57" s="7" t="s">
        <v>138</v>
      </c>
      <c r="E57" s="7">
        <v>1.5</v>
      </c>
      <c r="F57" s="8">
        <v>1.73</v>
      </c>
      <c r="G57" s="8">
        <v>1</v>
      </c>
      <c r="H57" s="8" t="s">
        <v>151</v>
      </c>
      <c r="I57" s="9" t="s">
        <v>25</v>
      </c>
      <c r="J57" s="9" t="s">
        <v>24</v>
      </c>
      <c r="K57" s="33">
        <f t="shared" si="8"/>
        <v>-1.5</v>
      </c>
      <c r="L57" s="33">
        <f t="shared" si="9"/>
        <v>-1.5</v>
      </c>
    </row>
    <row r="58" spans="1:12" ht="12.75">
      <c r="A58" s="6" t="s">
        <v>12</v>
      </c>
      <c r="B58" s="6">
        <v>41051</v>
      </c>
      <c r="C58" s="7" t="s">
        <v>139</v>
      </c>
      <c r="D58" s="7" t="s">
        <v>48</v>
      </c>
      <c r="E58" s="7">
        <v>1.5</v>
      </c>
      <c r="F58" s="8">
        <v>1.67</v>
      </c>
      <c r="G58" s="8">
        <v>1</v>
      </c>
      <c r="H58" s="8" t="s">
        <v>150</v>
      </c>
      <c r="I58" s="9" t="s">
        <v>23</v>
      </c>
      <c r="J58" s="9" t="s">
        <v>13</v>
      </c>
      <c r="K58" s="33">
        <f t="shared" si="8"/>
        <v>1.005</v>
      </c>
      <c r="L58" s="33">
        <f t="shared" si="9"/>
        <v>1.005</v>
      </c>
    </row>
    <row r="59" spans="1:12" ht="12.75">
      <c r="A59" s="6" t="s">
        <v>23</v>
      </c>
      <c r="B59" s="6">
        <v>41052</v>
      </c>
      <c r="C59" s="7" t="s">
        <v>140</v>
      </c>
      <c r="D59" s="7" t="s">
        <v>141</v>
      </c>
      <c r="E59" s="7">
        <v>1.5</v>
      </c>
      <c r="F59" s="8">
        <v>1.69</v>
      </c>
      <c r="G59" s="8">
        <v>1</v>
      </c>
      <c r="H59" s="8" t="s">
        <v>148</v>
      </c>
      <c r="I59" s="9" t="s">
        <v>23</v>
      </c>
      <c r="J59" s="9" t="s">
        <v>13</v>
      </c>
      <c r="K59" s="33">
        <f t="shared" si="8"/>
        <v>1.035</v>
      </c>
      <c r="L59" s="33">
        <f t="shared" si="9"/>
        <v>1.035</v>
      </c>
    </row>
    <row r="60" spans="1:12" ht="12.75">
      <c r="A60" s="6" t="s">
        <v>23</v>
      </c>
      <c r="B60" s="6">
        <v>41052</v>
      </c>
      <c r="C60" s="7" t="s">
        <v>142</v>
      </c>
      <c r="D60" s="7" t="s">
        <v>47</v>
      </c>
      <c r="E60" s="7">
        <v>1</v>
      </c>
      <c r="F60" s="8">
        <v>2.4</v>
      </c>
      <c r="G60" s="8">
        <v>1</v>
      </c>
      <c r="H60" s="8" t="s">
        <v>149</v>
      </c>
      <c r="I60" s="9" t="s">
        <v>25</v>
      </c>
      <c r="J60" s="9" t="s">
        <v>24</v>
      </c>
      <c r="K60" s="33">
        <f t="shared" si="8"/>
        <v>-1</v>
      </c>
      <c r="L60" s="33">
        <f t="shared" si="9"/>
        <v>-1</v>
      </c>
    </row>
    <row r="61" spans="1:12" ht="12.75">
      <c r="A61" s="6" t="s">
        <v>12</v>
      </c>
      <c r="B61" s="6">
        <v>41053</v>
      </c>
      <c r="C61" s="7" t="s">
        <v>143</v>
      </c>
      <c r="D61" s="7" t="s">
        <v>141</v>
      </c>
      <c r="E61" s="7">
        <v>1</v>
      </c>
      <c r="F61" s="8">
        <v>1.81</v>
      </c>
      <c r="G61" s="8">
        <v>1</v>
      </c>
      <c r="H61" s="8" t="s">
        <v>147</v>
      </c>
      <c r="I61" s="9" t="s">
        <v>23</v>
      </c>
      <c r="J61" s="9" t="s">
        <v>13</v>
      </c>
      <c r="K61" s="33">
        <f aca="true" t="shared" si="10" ref="K61:K78">IF(J61="N",-(E61),(E61*0.01*(F61*100-G61*100))/G61)</f>
        <v>0.81</v>
      </c>
      <c r="L61" s="33">
        <f aca="true" t="shared" si="11" ref="L61:L78">IF(I61="L",-(E61),(E61*(F61-1)))</f>
        <v>0.81</v>
      </c>
    </row>
    <row r="62" spans="1:12" ht="12.75">
      <c r="A62" s="6" t="s">
        <v>23</v>
      </c>
      <c r="B62" s="6">
        <v>41053</v>
      </c>
      <c r="C62" s="7" t="s">
        <v>144</v>
      </c>
      <c r="D62" s="7" t="s">
        <v>69</v>
      </c>
      <c r="E62" s="7">
        <v>1</v>
      </c>
      <c r="F62" s="8">
        <v>1.76</v>
      </c>
      <c r="G62" s="8">
        <v>1</v>
      </c>
      <c r="H62" s="8" t="s">
        <v>146</v>
      </c>
      <c r="I62" s="9" t="s">
        <v>25</v>
      </c>
      <c r="J62" s="9" t="s">
        <v>24</v>
      </c>
      <c r="K62" s="33">
        <f t="shared" si="10"/>
        <v>-1</v>
      </c>
      <c r="L62" s="33">
        <f t="shared" si="11"/>
        <v>-1</v>
      </c>
    </row>
    <row r="63" spans="1:12" ht="12.75">
      <c r="A63" s="6" t="s">
        <v>12</v>
      </c>
      <c r="B63" s="6">
        <v>41054</v>
      </c>
      <c r="C63" s="7" t="s">
        <v>153</v>
      </c>
      <c r="D63" s="7" t="s">
        <v>50</v>
      </c>
      <c r="E63" s="7">
        <v>1</v>
      </c>
      <c r="F63" s="8">
        <v>2.26</v>
      </c>
      <c r="G63" s="8">
        <v>1</v>
      </c>
      <c r="H63" s="8" t="s">
        <v>171</v>
      </c>
      <c r="I63" s="9" t="s">
        <v>25</v>
      </c>
      <c r="J63" s="9" t="s">
        <v>24</v>
      </c>
      <c r="K63" s="33">
        <f t="shared" si="10"/>
        <v>-1</v>
      </c>
      <c r="L63" s="33">
        <f t="shared" si="11"/>
        <v>-1</v>
      </c>
    </row>
    <row r="64" spans="1:12" ht="12.75">
      <c r="A64" s="6" t="s">
        <v>23</v>
      </c>
      <c r="B64" s="6">
        <v>41054</v>
      </c>
      <c r="C64" s="7" t="s">
        <v>154</v>
      </c>
      <c r="D64" s="7" t="s">
        <v>155</v>
      </c>
      <c r="E64" s="7">
        <v>1.5</v>
      </c>
      <c r="F64" s="8">
        <v>1.78</v>
      </c>
      <c r="G64" s="8">
        <v>1</v>
      </c>
      <c r="H64" s="8" t="s">
        <v>172</v>
      </c>
      <c r="I64" s="9" t="s">
        <v>23</v>
      </c>
      <c r="J64" s="9" t="s">
        <v>13</v>
      </c>
      <c r="K64" s="33">
        <f t="shared" si="10"/>
        <v>1.17</v>
      </c>
      <c r="L64" s="33">
        <f t="shared" si="11"/>
        <v>1.17</v>
      </c>
    </row>
    <row r="65" spans="1:12" ht="12.75">
      <c r="A65" s="6" t="s">
        <v>12</v>
      </c>
      <c r="B65" s="6">
        <v>41055</v>
      </c>
      <c r="C65" s="7" t="s">
        <v>156</v>
      </c>
      <c r="D65" s="7" t="s">
        <v>29</v>
      </c>
      <c r="E65" s="7">
        <v>1</v>
      </c>
      <c r="F65" s="8">
        <v>2.3</v>
      </c>
      <c r="G65" s="8">
        <v>1</v>
      </c>
      <c r="H65" s="8" t="s">
        <v>157</v>
      </c>
      <c r="I65" s="9" t="s">
        <v>25</v>
      </c>
      <c r="J65" s="9" t="s">
        <v>24</v>
      </c>
      <c r="K65" s="33">
        <f t="shared" si="10"/>
        <v>-1</v>
      </c>
      <c r="L65" s="33">
        <f t="shared" si="11"/>
        <v>-1</v>
      </c>
    </row>
    <row r="66" spans="1:12" ht="12.75">
      <c r="A66" s="6" t="s">
        <v>12</v>
      </c>
      <c r="B66" s="6">
        <v>41056</v>
      </c>
      <c r="C66" s="7" t="s">
        <v>158</v>
      </c>
      <c r="D66" s="7" t="s">
        <v>159</v>
      </c>
      <c r="E66" s="7">
        <v>1</v>
      </c>
      <c r="F66" s="8">
        <v>2.34</v>
      </c>
      <c r="G66" s="8">
        <v>1</v>
      </c>
      <c r="H66" s="8" t="s">
        <v>164</v>
      </c>
      <c r="I66" s="9" t="s">
        <v>25</v>
      </c>
      <c r="J66" s="9" t="s">
        <v>24</v>
      </c>
      <c r="K66" s="33">
        <f t="shared" si="10"/>
        <v>-1</v>
      </c>
      <c r="L66" s="33">
        <f t="shared" si="11"/>
        <v>-1</v>
      </c>
    </row>
    <row r="67" spans="1:12" ht="12.75">
      <c r="A67" s="6" t="s">
        <v>23</v>
      </c>
      <c r="B67" s="6">
        <v>41056</v>
      </c>
      <c r="C67" s="7" t="s">
        <v>160</v>
      </c>
      <c r="D67" s="7" t="s">
        <v>66</v>
      </c>
      <c r="E67" s="7">
        <v>1.5</v>
      </c>
      <c r="F67" s="8">
        <v>1.4</v>
      </c>
      <c r="G67" s="8">
        <v>1</v>
      </c>
      <c r="H67" s="8" t="s">
        <v>163</v>
      </c>
      <c r="I67" s="9" t="s">
        <v>23</v>
      </c>
      <c r="J67" s="9" t="s">
        <v>13</v>
      </c>
      <c r="K67" s="33">
        <f t="shared" si="10"/>
        <v>0.6</v>
      </c>
      <c r="L67" s="33">
        <f t="shared" si="11"/>
        <v>0.5999999999999999</v>
      </c>
    </row>
    <row r="68" spans="1:12" ht="12.75">
      <c r="A68" s="6" t="s">
        <v>23</v>
      </c>
      <c r="B68" s="6">
        <v>41056</v>
      </c>
      <c r="C68" s="7" t="s">
        <v>161</v>
      </c>
      <c r="D68" s="7" t="s">
        <v>162</v>
      </c>
      <c r="E68" s="7">
        <v>1</v>
      </c>
      <c r="F68" s="8">
        <v>2</v>
      </c>
      <c r="G68" s="8">
        <v>1</v>
      </c>
      <c r="H68" s="8" t="s">
        <v>165</v>
      </c>
      <c r="I68" s="9" t="s">
        <v>23</v>
      </c>
      <c r="J68" s="9" t="s">
        <v>13</v>
      </c>
      <c r="K68" s="33">
        <f t="shared" si="10"/>
        <v>1</v>
      </c>
      <c r="L68" s="33">
        <f t="shared" si="11"/>
        <v>1</v>
      </c>
    </row>
    <row r="69" spans="1:12" ht="12.75">
      <c r="A69" s="6" t="s">
        <v>12</v>
      </c>
      <c r="B69" s="6">
        <v>41057</v>
      </c>
      <c r="C69" s="7" t="s">
        <v>173</v>
      </c>
      <c r="D69" s="7" t="s">
        <v>174</v>
      </c>
      <c r="E69" s="7">
        <v>1</v>
      </c>
      <c r="F69" s="8">
        <v>2.04</v>
      </c>
      <c r="G69" s="8">
        <v>1</v>
      </c>
      <c r="H69" s="8" t="s">
        <v>180</v>
      </c>
      <c r="I69" s="9" t="s">
        <v>25</v>
      </c>
      <c r="J69" s="9" t="s">
        <v>24</v>
      </c>
      <c r="K69" s="33">
        <f t="shared" si="10"/>
        <v>-1</v>
      </c>
      <c r="L69" s="33">
        <f t="shared" si="11"/>
        <v>-1</v>
      </c>
    </row>
    <row r="70" spans="1:12" ht="12.75">
      <c r="A70" s="6" t="s">
        <v>12</v>
      </c>
      <c r="B70" s="6">
        <v>41057</v>
      </c>
      <c r="C70" s="7" t="s">
        <v>175</v>
      </c>
      <c r="D70" s="7" t="s">
        <v>176</v>
      </c>
      <c r="E70" s="7">
        <v>1.5</v>
      </c>
      <c r="F70" s="8">
        <v>1.64</v>
      </c>
      <c r="G70" s="8">
        <v>1</v>
      </c>
      <c r="H70" s="8" t="s">
        <v>179</v>
      </c>
      <c r="I70" s="9" t="s">
        <v>23</v>
      </c>
      <c r="J70" s="9" t="s">
        <v>13</v>
      </c>
      <c r="K70" s="33">
        <f t="shared" si="10"/>
        <v>0.96</v>
      </c>
      <c r="L70" s="33">
        <f t="shared" si="11"/>
        <v>0.9599999999999999</v>
      </c>
    </row>
    <row r="71" spans="1:12" ht="12.75">
      <c r="A71" s="6" t="s">
        <v>12</v>
      </c>
      <c r="B71" s="6">
        <v>41057</v>
      </c>
      <c r="C71" s="7" t="s">
        <v>177</v>
      </c>
      <c r="D71" s="7" t="s">
        <v>60</v>
      </c>
      <c r="E71" s="7">
        <v>1</v>
      </c>
      <c r="F71" s="8">
        <v>2.56</v>
      </c>
      <c r="G71" s="8">
        <v>1</v>
      </c>
      <c r="H71" s="8" t="s">
        <v>181</v>
      </c>
      <c r="I71" s="9" t="s">
        <v>25</v>
      </c>
      <c r="J71" s="9" t="s">
        <v>24</v>
      </c>
      <c r="K71" s="33">
        <f t="shared" si="10"/>
        <v>-1</v>
      </c>
      <c r="L71" s="33">
        <f t="shared" si="11"/>
        <v>-1</v>
      </c>
    </row>
    <row r="72" spans="1:12" ht="12.75">
      <c r="A72" s="6" t="s">
        <v>23</v>
      </c>
      <c r="B72" s="6">
        <v>41057</v>
      </c>
      <c r="C72" s="7" t="s">
        <v>178</v>
      </c>
      <c r="D72" s="7" t="s">
        <v>65</v>
      </c>
      <c r="E72" s="7">
        <v>1</v>
      </c>
      <c r="F72" s="8">
        <v>1.85</v>
      </c>
      <c r="G72" s="8">
        <v>1</v>
      </c>
      <c r="H72" s="8" t="s">
        <v>171</v>
      </c>
      <c r="I72" s="9" t="s">
        <v>25</v>
      </c>
      <c r="J72" s="9" t="s">
        <v>24</v>
      </c>
      <c r="K72" s="33">
        <f t="shared" si="10"/>
        <v>-1</v>
      </c>
      <c r="L72" s="33">
        <f t="shared" si="11"/>
        <v>-1</v>
      </c>
    </row>
    <row r="73" spans="1:12" ht="12.75">
      <c r="A73" s="6" t="s">
        <v>23</v>
      </c>
      <c r="B73" s="6">
        <v>41058</v>
      </c>
      <c r="C73" s="7" t="s">
        <v>182</v>
      </c>
      <c r="D73" s="7" t="s">
        <v>30</v>
      </c>
      <c r="E73" s="7">
        <v>1</v>
      </c>
      <c r="F73" s="8">
        <v>2.22</v>
      </c>
      <c r="G73" s="8">
        <v>1</v>
      </c>
      <c r="H73" s="8" t="s">
        <v>186</v>
      </c>
      <c r="I73" s="9" t="s">
        <v>23</v>
      </c>
      <c r="J73" s="9" t="s">
        <v>13</v>
      </c>
      <c r="K73" s="33">
        <f t="shared" si="10"/>
        <v>1.2200000000000004</v>
      </c>
      <c r="L73" s="33">
        <f t="shared" si="11"/>
        <v>1.2200000000000002</v>
      </c>
    </row>
    <row r="74" spans="1:12" ht="12.75">
      <c r="A74" s="6" t="s">
        <v>23</v>
      </c>
      <c r="B74" s="6">
        <v>41058</v>
      </c>
      <c r="C74" s="7" t="s">
        <v>183</v>
      </c>
      <c r="D74" s="7" t="s">
        <v>184</v>
      </c>
      <c r="E74" s="7">
        <v>1.5</v>
      </c>
      <c r="F74" s="8">
        <v>1.7</v>
      </c>
      <c r="G74" s="8">
        <v>1</v>
      </c>
      <c r="H74" s="8" t="s">
        <v>187</v>
      </c>
      <c r="I74" s="9" t="s">
        <v>23</v>
      </c>
      <c r="J74" s="9" t="s">
        <v>13</v>
      </c>
      <c r="K74" s="33">
        <f t="shared" si="10"/>
        <v>1.05</v>
      </c>
      <c r="L74" s="33">
        <f t="shared" si="11"/>
        <v>1.0499999999999998</v>
      </c>
    </row>
    <row r="75" spans="1:12" ht="12.75">
      <c r="A75" s="6" t="s">
        <v>23</v>
      </c>
      <c r="B75" s="6">
        <v>41058</v>
      </c>
      <c r="C75" s="7" t="s">
        <v>185</v>
      </c>
      <c r="D75" s="7" t="s">
        <v>141</v>
      </c>
      <c r="E75" s="7">
        <v>1.5</v>
      </c>
      <c r="F75" s="8">
        <v>1.66</v>
      </c>
      <c r="G75" s="8">
        <v>1</v>
      </c>
      <c r="H75" s="8" t="s">
        <v>188</v>
      </c>
      <c r="I75" s="9" t="s">
        <v>25</v>
      </c>
      <c r="J75" s="9" t="s">
        <v>24</v>
      </c>
      <c r="K75" s="33">
        <f t="shared" si="10"/>
        <v>-1.5</v>
      </c>
      <c r="L75" s="33">
        <f t="shared" si="11"/>
        <v>-1.5</v>
      </c>
    </row>
    <row r="76" spans="1:12" ht="12.75">
      <c r="A76" s="6" t="s">
        <v>23</v>
      </c>
      <c r="B76" s="6">
        <v>41059</v>
      </c>
      <c r="C76" s="7" t="s">
        <v>189</v>
      </c>
      <c r="D76" s="7" t="s">
        <v>66</v>
      </c>
      <c r="E76" s="7">
        <v>1</v>
      </c>
      <c r="F76" s="8">
        <v>1.9</v>
      </c>
      <c r="G76" s="8">
        <v>1</v>
      </c>
      <c r="H76" s="8" t="s">
        <v>192</v>
      </c>
      <c r="I76" s="9" t="s">
        <v>23</v>
      </c>
      <c r="J76" s="9" t="s">
        <v>13</v>
      </c>
      <c r="K76" s="33">
        <f t="shared" si="10"/>
        <v>0.9</v>
      </c>
      <c r="L76" s="33">
        <f t="shared" si="11"/>
        <v>0.8999999999999999</v>
      </c>
    </row>
    <row r="77" spans="1:12" ht="12.75">
      <c r="A77" s="6" t="s">
        <v>12</v>
      </c>
      <c r="B77" s="6">
        <v>41059</v>
      </c>
      <c r="C77" s="7" t="s">
        <v>190</v>
      </c>
      <c r="D77" s="7" t="s">
        <v>31</v>
      </c>
      <c r="E77" s="7">
        <v>1</v>
      </c>
      <c r="F77" s="8">
        <v>1.69</v>
      </c>
      <c r="G77" s="8">
        <v>1</v>
      </c>
      <c r="H77" s="8" t="s">
        <v>197</v>
      </c>
      <c r="I77" s="9" t="s">
        <v>23</v>
      </c>
      <c r="J77" s="9" t="s">
        <v>13</v>
      </c>
      <c r="K77" s="33">
        <f t="shared" si="10"/>
        <v>0.6900000000000001</v>
      </c>
      <c r="L77" s="33">
        <f t="shared" si="11"/>
        <v>0.69</v>
      </c>
    </row>
    <row r="78" spans="1:12" ht="12.75">
      <c r="A78" s="6" t="s">
        <v>12</v>
      </c>
      <c r="B78" s="6">
        <v>41059</v>
      </c>
      <c r="C78" s="7" t="s">
        <v>191</v>
      </c>
      <c r="D78" s="7" t="s">
        <v>38</v>
      </c>
      <c r="E78" s="7">
        <v>1</v>
      </c>
      <c r="F78" s="8">
        <v>1.75</v>
      </c>
      <c r="G78" s="8">
        <v>1</v>
      </c>
      <c r="H78" s="8" t="s">
        <v>198</v>
      </c>
      <c r="I78" s="9" t="s">
        <v>25</v>
      </c>
      <c r="J78" s="9" t="s">
        <v>24</v>
      </c>
      <c r="K78" s="33">
        <f t="shared" si="10"/>
        <v>-1</v>
      </c>
      <c r="L78" s="33">
        <f t="shared" si="11"/>
        <v>-1</v>
      </c>
    </row>
    <row r="79" spans="1:12" ht="12.75">
      <c r="A79" s="6" t="s">
        <v>12</v>
      </c>
      <c r="B79" s="6">
        <v>41060</v>
      </c>
      <c r="C79" s="7" t="s">
        <v>193</v>
      </c>
      <c r="D79" s="7" t="s">
        <v>39</v>
      </c>
      <c r="E79" s="7">
        <v>1</v>
      </c>
      <c r="F79" s="8">
        <v>1.71</v>
      </c>
      <c r="G79" s="8">
        <v>1</v>
      </c>
      <c r="H79" s="8" t="s">
        <v>199</v>
      </c>
      <c r="I79" s="9" t="s">
        <v>23</v>
      </c>
      <c r="J79" s="9" t="s">
        <v>13</v>
      </c>
      <c r="K79" s="33">
        <f>IF(J79="N",-(E79),(E79*0.01*(F79*100-G79*100))/G79)</f>
        <v>0.71</v>
      </c>
      <c r="L79" s="33">
        <f>IF(I79="L",-(E79),(E79*(F79-1)))</f>
        <v>0.71</v>
      </c>
    </row>
    <row r="80" spans="1:12" ht="12.75">
      <c r="A80" s="6" t="s">
        <v>23</v>
      </c>
      <c r="B80" s="6">
        <v>41060</v>
      </c>
      <c r="C80" s="7" t="s">
        <v>194</v>
      </c>
      <c r="D80" s="7" t="s">
        <v>195</v>
      </c>
      <c r="E80" s="7">
        <v>1</v>
      </c>
      <c r="F80" s="8">
        <v>1.92</v>
      </c>
      <c r="G80" s="8">
        <v>1</v>
      </c>
      <c r="H80" s="8" t="s">
        <v>200</v>
      </c>
      <c r="I80" s="9" t="s">
        <v>23</v>
      </c>
      <c r="J80" s="9" t="s">
        <v>13</v>
      </c>
      <c r="K80" s="33">
        <f>IF(J80="N",-(E80),(E80*0.01*(F80*100-G80*100))/G80)</f>
        <v>0.92</v>
      </c>
      <c r="L80" s="33">
        <f>IF(I80="L",-(E80),(E80*(F80-1)))</f>
        <v>0.9199999999999999</v>
      </c>
    </row>
    <row r="81" spans="1:12" ht="12.75">
      <c r="A81" s="6" t="s">
        <v>23</v>
      </c>
      <c r="B81" s="6">
        <v>41060</v>
      </c>
      <c r="C81" s="7" t="s">
        <v>196</v>
      </c>
      <c r="D81" s="7" t="s">
        <v>57</v>
      </c>
      <c r="E81" s="7">
        <v>1</v>
      </c>
      <c r="F81" s="8">
        <v>1.92</v>
      </c>
      <c r="G81" s="8">
        <v>1</v>
      </c>
      <c r="H81" s="8" t="s">
        <v>201</v>
      </c>
      <c r="I81" s="9" t="s">
        <v>25</v>
      </c>
      <c r="J81" s="9" t="s">
        <v>24</v>
      </c>
      <c r="K81" s="33">
        <f>IF(J81="N",-(E81),(E81*0.01*(F81*100-G81*100))/G81)</f>
        <v>-1</v>
      </c>
      <c r="L81" s="33">
        <f>IF(I81="L",-(E81),(E81*(F81-1)))</f>
        <v>-1</v>
      </c>
    </row>
    <row r="82" spans="1:12" ht="12.75">
      <c r="A82" s="6"/>
      <c r="B82" s="6"/>
      <c r="C82" s="7"/>
      <c r="D82" s="7"/>
      <c r="E82" s="7"/>
      <c r="F82" s="8"/>
      <c r="G82" s="8"/>
      <c r="H82" s="8"/>
      <c r="I82" s="9"/>
      <c r="J82" s="9"/>
      <c r="K82" s="33"/>
      <c r="L82" s="33"/>
    </row>
    <row r="83" spans="1:12" ht="12.75">
      <c r="A83" s="6"/>
      <c r="B83" s="6"/>
      <c r="C83" s="7"/>
      <c r="D83" s="7"/>
      <c r="E83" s="7"/>
      <c r="F83" s="8"/>
      <c r="G83" s="8"/>
      <c r="H83" s="8"/>
      <c r="I83" s="9"/>
      <c r="J83" s="9"/>
      <c r="K83" s="33"/>
      <c r="L83" s="33"/>
    </row>
    <row r="84" spans="1:12" ht="12.75">
      <c r="A84" s="6"/>
      <c r="B84" s="6"/>
      <c r="C84" s="7"/>
      <c r="D84" s="7"/>
      <c r="E84" s="7"/>
      <c r="F84" s="8"/>
      <c r="G84" s="8"/>
      <c r="H84" s="8"/>
      <c r="I84" s="9"/>
      <c r="J84" s="9"/>
      <c r="K84" s="33"/>
      <c r="L84" s="33"/>
    </row>
    <row r="85" spans="1:12" ht="12.75">
      <c r="A85" s="6"/>
      <c r="B85" s="6"/>
      <c r="C85" s="7"/>
      <c r="D85" s="7"/>
      <c r="E85" s="7"/>
      <c r="F85" s="8"/>
      <c r="G85" s="8"/>
      <c r="H85" s="8"/>
      <c r="I85" s="9"/>
      <c r="J85" s="9"/>
      <c r="K85" s="33"/>
      <c r="L85" s="33"/>
    </row>
    <row r="86" spans="1:12" ht="12.75">
      <c r="A86" s="6"/>
      <c r="B86" s="6"/>
      <c r="C86" s="7"/>
      <c r="D86" s="7"/>
      <c r="E86" s="7"/>
      <c r="F86" s="8"/>
      <c r="G86" s="8"/>
      <c r="H86" s="8"/>
      <c r="I86" s="9"/>
      <c r="J86" s="9"/>
      <c r="K86" s="33"/>
      <c r="L86" s="33"/>
    </row>
    <row r="87" spans="1:12" ht="12.75">
      <c r="A87" s="6"/>
      <c r="B87" s="6"/>
      <c r="C87" s="7"/>
      <c r="D87" s="7"/>
      <c r="E87" s="7"/>
      <c r="F87" s="8"/>
      <c r="G87" s="8"/>
      <c r="H87" s="8"/>
      <c r="I87" s="9"/>
      <c r="J87" s="9"/>
      <c r="K87" s="33"/>
      <c r="L87" s="33"/>
    </row>
    <row r="88" spans="1:12" ht="12.75">
      <c r="A88" s="6"/>
      <c r="B88" s="6"/>
      <c r="C88" s="7"/>
      <c r="D88" s="7"/>
      <c r="E88" s="7"/>
      <c r="F88" s="8"/>
      <c r="G88" s="8"/>
      <c r="H88" s="8"/>
      <c r="I88" s="9"/>
      <c r="J88" s="9"/>
      <c r="K88" s="33"/>
      <c r="L88" s="33"/>
    </row>
    <row r="89" spans="1:12" ht="12.75">
      <c r="A89" s="6"/>
      <c r="B89" s="6"/>
      <c r="C89" s="7"/>
      <c r="D89" s="7"/>
      <c r="E89" s="7"/>
      <c r="F89" s="8"/>
      <c r="G89" s="8"/>
      <c r="H89" s="8"/>
      <c r="I89" s="9"/>
      <c r="J89" s="9"/>
      <c r="K89" s="33"/>
      <c r="L89" s="33"/>
    </row>
    <row r="90" spans="1:12" ht="12.75">
      <c r="A90" s="6"/>
      <c r="B90" s="6"/>
      <c r="C90" s="7"/>
      <c r="D90" s="7"/>
      <c r="E90" s="7"/>
      <c r="F90" s="8"/>
      <c r="G90" s="8"/>
      <c r="H90" s="8"/>
      <c r="I90" s="9"/>
      <c r="J90" s="9"/>
      <c r="K90" s="33"/>
      <c r="L90" s="33"/>
    </row>
    <row r="91" spans="1:12" ht="12.75">
      <c r="A91" s="6"/>
      <c r="B91" s="6"/>
      <c r="C91" s="7"/>
      <c r="D91" s="7"/>
      <c r="E91" s="7"/>
      <c r="F91" s="8"/>
      <c r="G91" s="8"/>
      <c r="H91" s="8"/>
      <c r="I91" s="9"/>
      <c r="J91" s="9"/>
      <c r="K91" s="33"/>
      <c r="L91" s="33"/>
    </row>
    <row r="92" spans="1:12" ht="12.75">
      <c r="A92" s="6"/>
      <c r="B92" s="6"/>
      <c r="C92" s="7"/>
      <c r="D92" s="7"/>
      <c r="E92" s="7"/>
      <c r="F92" s="8"/>
      <c r="G92" s="8"/>
      <c r="H92" s="8"/>
      <c r="I92" s="9"/>
      <c r="J92" s="9"/>
      <c r="K92" s="33"/>
      <c r="L92" s="33"/>
    </row>
    <row r="93" spans="1:12" ht="12.75">
      <c r="A93" s="6"/>
      <c r="B93" s="6"/>
      <c r="C93" s="7"/>
      <c r="D93" s="7"/>
      <c r="E93" s="7"/>
      <c r="F93" s="8"/>
      <c r="G93" s="8"/>
      <c r="H93" s="8"/>
      <c r="I93" s="9"/>
      <c r="J93" s="9"/>
      <c r="K93" s="33"/>
      <c r="L93" s="33"/>
    </row>
    <row r="94" spans="1:12" ht="12.75">
      <c r="A94" s="6"/>
      <c r="B94" s="7"/>
      <c r="C94" s="7"/>
      <c r="D94" s="7"/>
      <c r="E94" s="7"/>
      <c r="F94" s="8"/>
      <c r="G94" s="8"/>
      <c r="H94" s="8"/>
      <c r="I94" s="9"/>
      <c r="J94" s="9"/>
      <c r="K94" s="31"/>
      <c r="L94" s="31"/>
    </row>
    <row r="95" spans="2:18" ht="18">
      <c r="B95" s="2"/>
      <c r="C95" s="2"/>
      <c r="D95" s="2"/>
      <c r="E95" s="2"/>
      <c r="F95" s="16" t="s">
        <v>54</v>
      </c>
      <c r="J95" s="17"/>
      <c r="K95" s="32">
        <f>SUM(K5:K94)</f>
        <v>-8.590000000000002</v>
      </c>
      <c r="L95" s="32">
        <f>SUM(L5:L94)</f>
        <v>-8.590000000000002</v>
      </c>
      <c r="O95" s="16"/>
      <c r="R95" s="23"/>
    </row>
    <row r="96" spans="2:18" ht="18">
      <c r="B96" s="2"/>
      <c r="C96" s="2"/>
      <c r="D96" s="2"/>
      <c r="E96" s="2"/>
      <c r="G96" s="16"/>
      <c r="H96" s="16"/>
      <c r="I96" s="17"/>
      <c r="J96" s="17"/>
      <c r="K96" s="2"/>
      <c r="L96" s="2"/>
      <c r="O96" s="16"/>
      <c r="R96" s="23"/>
    </row>
    <row r="97" spans="2:12" ht="12.75">
      <c r="B97" s="2"/>
      <c r="C97" s="2"/>
      <c r="D97" s="2"/>
      <c r="E97" s="2"/>
      <c r="F97" s="5"/>
      <c r="G97" s="5"/>
      <c r="H97" s="5"/>
      <c r="I97" s="2"/>
      <c r="J97" s="2"/>
      <c r="K97" s="2"/>
      <c r="L97" s="2"/>
    </row>
  </sheetData>
  <conditionalFormatting sqref="K5:L95">
    <cfRule type="cellIs" priority="1" dxfId="0" operator="lessThan" stopIfTrue="1">
      <formula>0</formula>
    </cfRule>
    <cfRule type="cellIs" priority="2" dxfId="1" operator="greaterThanOrEqual" stopIfTrue="1">
      <formula>0</formula>
    </cfRule>
  </conditionalFormatting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Shires</dc:creator>
  <cp:keywords/>
  <dc:description/>
  <cp:lastModifiedBy>Paul Shires</cp:lastModifiedBy>
  <dcterms:created xsi:type="dcterms:W3CDTF">2011-10-12T17:46:02Z</dcterms:created>
  <dcterms:modified xsi:type="dcterms:W3CDTF">2012-05-31T19:20:20Z</dcterms:modified>
  <cp:category/>
  <cp:version/>
  <cp:contentType/>
  <cp:contentStatus/>
</cp:coreProperties>
</file>